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5,76\Благоустройство\ЛСР с примичаниями\"/>
    </mc:Choice>
  </mc:AlternateContent>
  <xr:revisionPtr revIDLastSave="0" documentId="13_ncr:1_{32FCC95F-E795-44B5-AD21-D8D4803A074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I13" i="1" a="1"/>
  <c r="I13" i="1" s="1"/>
  <c r="H15" i="1"/>
  <c r="I15" i="1" a="1"/>
  <c r="I15" i="1" s="1"/>
  <c r="J15" i="1" s="1"/>
  <c r="J14" i="1" s="1"/>
  <c r="H17" i="1"/>
  <c r="L17" i="1" a="1"/>
  <c r="L17" i="1" s="1"/>
  <c r="I17" i="1" a="1"/>
  <c r="I17" i="1" s="1"/>
  <c r="J17" i="1" s="1"/>
  <c r="J16" i="1" s="1"/>
  <c r="G4" i="3"/>
  <c r="G5" i="3"/>
  <c r="E5" i="2"/>
  <c r="E4" i="2"/>
  <c r="E6" i="2"/>
  <c r="J20" i="1" l="1"/>
  <c r="J13" i="1"/>
  <c r="J12" i="1" s="1"/>
  <c r="J19" i="1" l="1"/>
  <c r="J11" i="1"/>
  <c r="J10" i="1" s="1"/>
  <c r="J9" i="1" s="1"/>
  <c r="J18" i="1" s="1"/>
</calcChain>
</file>

<file path=xl/sharedStrings.xml><?xml version="1.0" encoding="utf-8"?>
<sst xmlns="http://schemas.openxmlformats.org/spreadsheetml/2006/main" count="85" uniqueCount="52">
  <si>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</si>
  <si>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</si>
  <si>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</si>
  <si>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</si>
  <si>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</si>
  <si>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</si>
  <si>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</si>
  <si>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</si>
  <si>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</si>
  <si>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</si>
  <si>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</si>
  <si>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</si>
  <si>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12</t>
  </si>
  <si>
    <t>Благоустройство</t>
  </si>
  <si>
    <t>12.01</t>
  </si>
  <si>
    <t>Вертикальная планировка</t>
  </si>
  <si>
    <t>12.01.01</t>
  </si>
  <si>
    <t>12.01.01.00</t>
  </si>
  <si>
    <t>Работы:</t>
  </si>
  <si>
    <t>Вертикальная планировка: выемка</t>
  </si>
  <si>
    <t>м3</t>
  </si>
  <si>
    <t>Вертикальная планировка: насыпь</t>
  </si>
  <si>
    <t>Материалы:</t>
  </si>
  <si>
    <t>1</t>
  </si>
  <si>
    <t>Песок (м3)</t>
  </si>
  <si>
    <t>для отсыпки МК -1,0; ГЧ до 10%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</si>
  <si>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</si>
  <si>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</si>
  <si>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</si>
  <si>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</si>
  <si>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</si>
  <si>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</si>
  <si>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</si>
  <si>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</si>
  <si>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</si>
  <si>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</si>
  <si>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</si>
  <si>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ГП-75.99.12.01 Вертикальная планировка №1</t>
  </si>
  <si>
    <t>38db8430-33d8-11f1-9618-db392af1e994</t>
  </si>
  <si>
    <t>Итог</t>
  </si>
  <si>
    <t xml:space="preserve"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ГП-75,76» 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</si>
  <si>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</si>
  <si>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Стоимость материалов учитывает стоимость доставки до объекта</t>
  </si>
  <si>
    <t>Монтаж бортовых камней выполняется с подрезкой под требуемый угол, с гибкой стальных бордюров в тч диск алмазный, фиксаторы</t>
  </si>
  <si>
    <t xml:space="preserve">Стоимость работ учитывает вывоз строительного мусора </t>
  </si>
  <si>
    <t>Стоимость СМР учитывать с действующей системой налогооблажения</t>
  </si>
  <si>
    <t>ИТОГО по сметному расчету с НДС:</t>
  </si>
  <si>
    <t xml:space="preserve">в т.ч НДС </t>
  </si>
  <si>
    <t>в т.ч стоимость материалов</t>
  </si>
  <si>
    <t>в т.ч стоимость работ</t>
  </si>
  <si>
    <t>Локальный сметный расчет (ЛСР) №1</t>
  </si>
  <si>
    <t xml:space="preserve">Ведомость объемов работ и расхода материалов по работе: Вертикальная планировка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</si>
</sst>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85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2" fillId="6" borderId="5" xfId="0" applyNumberFormat="1" applyFont="1" applyFill="1" applyBorder="1" applyAlignment="1">
      <alignment horizontal="right" vertical="center"/>
    </xf>
    <xf numFmtId="0" fontId="4" fillId="0" borderId="0" xfId="1" applyAlignment="1">
      <alignment horizontal="center" vertical="center" wrapText="1"/>
    </xf>
    <xf numFmtId="0" fontId="4" fillId="0" borderId="0" xfId="1"/>
    <xf numFmtId="0" fontId="4" fillId="0" borderId="0" xfId="1" applyAlignment="1">
      <alignment horizontal="left"/>
    </xf>
    <xf numFmtId="4" fontId="2" fillId="6" borderId="7" xfId="0" applyNumberFormat="1" applyFont="1" applyFill="1" applyBorder="1" applyAlignment="1">
      <alignment horizontal="right" vertical="center"/>
    </xf>
    <xf numFmtId="0" fontId="0" fillId="6" borderId="7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8" xfId="1" applyBorder="1" applyAlignment="1">
      <alignment horizontal="left" wrapText="1"/>
    </xf>
    <xf numFmtId="0" fontId="2" fillId="6" borderId="6" xfId="0" applyFont="1" applyFill="1" applyBorder="1" applyAlignment="1">
      <alignment horizontal="right"/>
    </xf>
    <xf numFmtId="0" fontId="2" fillId="6" borderId="7" xfId="0" applyFont="1" applyFill="1" applyBorder="1" applyAlignment="1">
      <alignment horizontal="right"/>
    </xf>
    <xf numFmtId="0" fontId="3" fillId="6" borderId="9" xfId="0" applyFont="1" applyFill="1" applyBorder="1" applyAlignment="1">
      <alignment horizontal="right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4" fontId="2" fillId="7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4" fontId="2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4" fontId="0" fillId="0" borderId="5" xfId="0" applyNumberFormat="1" applyBorder="1" applyAlignment="1" applyProtection="1">
      <alignment horizontal="right" vertical="center"/>
      <protection locked="0"/>
    </xf>
    <xf numFmtId="4" fontId="0" fillId="0" borderId="2" xfId="0" applyNumberFormat="1" applyBorder="1" applyAlignment="1" applyProtection="1">
      <alignment horizontal="right" vertical="center"/>
      <protection locked="0"/>
    </xf>
  </cellXfs>
  <cellStyles count="2">
    <cellStyle name="Обычный" xfId="0" builtinId="0"/>
    <cellStyle name="Обычный 2" xfId="1" xr:uid="{BFD97DC7-9600-4986-8AAC-A1D013AA32BE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7AD76F-D854-4FDC-BE12-DE5E09454297}" name="Р" displayName="Р" ref="A3:F6" totalsRowCount="1" headerRowDxfId="37" headerRowBorderDxfId="36" tableBorderDxfId="35" totalsRowBorderDxfId="34">
  <autoFilter ref="A3:F5" xr:uid="{1A7AD76F-D854-4FDC-BE12-DE5E09454297}"/>
  <tableColumns count="6">
    <tableColumn id="1" xr3:uid="{49E9CB94-390A-458D-BD3E-89C9F089675B}" name="Наименование" totalsRowLabel="Итог" dataDxfId="33" totalsRowDxfId="32"/>
    <tableColumn id="2" xr3:uid="{DF970089-C5AA-44DE-8C6B-69DE91DC578F}" name="Ед. изм." dataDxfId="31" totalsRowDxfId="30"/>
    <tableColumn id="3" xr3:uid="{470AE4EF-4287-4A53-8645-05B02A57658B}" name="Количество" dataDxfId="29" totalsRowDxfId="28"/>
    <tableColumn id="4" xr3:uid="{06D7C239-10AB-4AD3-ACDF-2757ADE43841}" name="Цена за ед., руб" dataDxfId="10" totalsRowDxfId="27"/>
    <tableColumn id="5" xr3:uid="{22ADBF17-4EAA-4FCF-8D2C-D18945291E88}" name="Сумма, руб" totalsRowFunction="sum" dataDxfId="26" totalsRowDxfId="25">
      <calculatedColumnFormula>ROUND(Р[[#This Row],[Количество]]*Р[[#This Row],[Цена за ед., руб]],2)</calculatedColumnFormula>
    </tableColumn>
    <tableColumn id="6" xr3:uid="{320CD563-60A5-44C7-B622-C1796B6E69D5}" name="Примечание" dataDxfId="24" totalsRow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6DAA68-0373-42A0-8180-8DC5513F30A6}" name="М" displayName="М" ref="A3:I5" totalsRowCount="1" headerRowDxfId="22" headerRowBorderDxfId="21" tableBorderDxfId="20" totalsRowBorderDxfId="19">
  <autoFilter ref="A3:I4" xr:uid="{B56DAA68-0373-42A0-8180-8DC5513F30A6}"/>
  <tableColumns count="9">
    <tableColumn id="1" xr3:uid="{2C5C0C13-E17A-46C4-A55B-2ACBF9C15F7F}" name="Наим." totalsRowLabel="Итог" dataDxfId="18" totalsRowDxfId="8"/>
    <tableColumn id="2" xr3:uid="{5B54AB2F-D059-4B3E-A3E3-0067CFCEB66A}" name="Артикул, марка, произв." dataDxfId="17" totalsRowDxfId="7"/>
    <tableColumn id="3" xr3:uid="{272EB66D-A394-4AB8-B36B-7E2B9C4E1999}" name="Хар-ка" dataDxfId="16" totalsRowDxfId="6"/>
    <tableColumn id="4" xr3:uid="{EF4CB0C1-8345-4575-88E4-311E983AFC75}" name="Ед. изм." dataDxfId="15" totalsRowDxfId="5"/>
    <tableColumn id="5" xr3:uid="{ACA65956-ACF8-4FE6-A17A-56F9AC6B653B}" name="Количество" dataDxfId="14" totalsRowDxfId="4"/>
    <tableColumn id="6" xr3:uid="{F1D2BB35-E283-4D5A-B6C4-7F1B3F8395B1}" name="Цена за ед., руб" dataDxfId="9" totalsRowDxfId="3"/>
    <tableColumn id="7" xr3:uid="{CDDBE347-EE39-4F76-AB92-F2582D33B7B8}" name="Сумма, руб" totalsRowFunction="sum" dataDxfId="13" totalsRowDxfId="2">
      <calculatedColumnFormula>ROUND(М[[#This Row],[Количество]]*М[[#This Row],[Цена за ед., руб]],2)</calculatedColumnFormula>
    </tableColumn>
    <tableColumn id="8" xr3:uid="{BA321D28-1904-4655-A69E-5F20A426DAA2}" name="Прим." dataDxfId="12" totalsRowDxfId="1"/>
    <tableColumn id="9" xr3:uid="{D660950B-2088-48A3-9ECE-4B88C537A244}" name="Форма закупа" dataDxfId="1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L28"/>
  <sheetViews>
    <sheetView tabSelected="1" view="pageBreakPreview" zoomScaleNormal="100" zoomScaleSheetLayoutView="100" workbookViewId="0">
      <pane ySplit="7" topLeftCell="A8" activePane="bottomLeft" state="frozen"/>
      <selection pane="bottomLeft" activeCell="G16" sqref="G1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0.9" customHeight="1" x14ac:dyDescent="0.2"/>
    <row r="2" spans="1:12" ht="10.9" customHeight="1" x14ac:dyDescent="0.2">
      <c r="B2" s="72" t="s">
        <v>50</v>
      </c>
      <c r="C2" s="72"/>
      <c r="D2" s="72"/>
      <c r="E2" s="72"/>
      <c r="F2" s="72"/>
      <c r="G2" s="72"/>
      <c r="H2" s="72"/>
      <c r="I2" s="72"/>
      <c r="J2" s="72"/>
    </row>
    <row r="3" spans="1:12" ht="22.9" customHeight="1" x14ac:dyDescent="0.2">
      <c r="B3" s="73" t="s">
        <v>40</v>
      </c>
      <c r="C3" s="73"/>
      <c r="D3" s="73"/>
      <c r="E3" s="73"/>
      <c r="F3" s="73"/>
      <c r="G3" s="73"/>
      <c r="H3" s="73"/>
      <c r="I3" s="73"/>
      <c r="J3" s="73"/>
    </row>
    <row r="4" spans="1:12" ht="10.9" customHeight="1" x14ac:dyDescent="0.2">
      <c r="B4" s="73" t="s">
        <v>51</v>
      </c>
      <c r="C4" s="73"/>
      <c r="D4" s="73"/>
      <c r="E4" s="73"/>
      <c r="F4" s="73"/>
      <c r="G4" s="73"/>
      <c r="H4" s="73"/>
      <c r="I4" s="73"/>
      <c r="J4" s="73"/>
    </row>
    <row r="5" spans="1:12" ht="10.9" customHeight="1" x14ac:dyDescent="0.2"/>
    <row r="6" spans="1:12" ht="10.9" customHeight="1" x14ac:dyDescent="0.2">
      <c r="A6" s="62" t="s">
        <v>0</v>
      </c>
      <c r="B6" s="62" t="s">
        <v>1</v>
      </c>
      <c r="C6" s="64" t="s">
        <v>2</v>
      </c>
      <c r="D6" s="66" t="s">
        <v>3</v>
      </c>
      <c r="E6" s="62" t="s">
        <v>4</v>
      </c>
      <c r="F6" s="74" t="s">
        <v>5</v>
      </c>
      <c r="G6" s="76" t="s">
        <v>6</v>
      </c>
      <c r="H6" s="62" t="s">
        <v>7</v>
      </c>
      <c r="I6" s="74" t="s">
        <v>8</v>
      </c>
      <c r="J6" s="74" t="s">
        <v>9</v>
      </c>
      <c r="K6" s="62" t="s">
        <v>10</v>
      </c>
      <c r="L6" s="74" t="s">
        <v>11</v>
      </c>
    </row>
    <row r="7" spans="1:12" ht="10.9" customHeight="1" x14ac:dyDescent="0.2">
      <c r="A7" s="63"/>
      <c r="B7" s="63"/>
      <c r="C7" s="65"/>
      <c r="D7" s="67"/>
      <c r="E7" s="63"/>
      <c r="F7" s="75"/>
      <c r="G7" s="77"/>
      <c r="H7" s="63"/>
      <c r="I7" s="75"/>
      <c r="J7" s="75"/>
      <c r="K7" s="63"/>
      <c r="L7" s="75"/>
    </row>
    <row r="8" spans="1:12" ht="10.9" customHeight="1" x14ac:dyDescent="0.2">
      <c r="A8" s="3" t="s">
        <v>12</v>
      </c>
      <c r="B8" s="4" t="s">
        <v>13</v>
      </c>
      <c r="C8" s="5"/>
      <c r="D8" s="5"/>
      <c r="E8" s="6"/>
      <c r="F8" s="7"/>
      <c r="G8" s="7"/>
      <c r="H8" s="7"/>
      <c r="I8" s="49"/>
      <c r="J8" s="49"/>
      <c r="K8" s="5"/>
      <c r="L8" s="5"/>
    </row>
    <row r="9" spans="1:12" ht="10.9" customHeight="1" outlineLevel="1" x14ac:dyDescent="0.2">
      <c r="A9" s="8" t="s">
        <v>14</v>
      </c>
      <c r="B9" s="9" t="s">
        <v>15</v>
      </c>
      <c r="C9" s="10"/>
      <c r="D9" s="10"/>
      <c r="E9" s="11"/>
      <c r="F9" s="12"/>
      <c r="G9" s="12"/>
      <c r="H9" s="12"/>
      <c r="I9" s="50"/>
      <c r="J9" s="50">
        <f>SUM($J$10)</f>
        <v>0</v>
      </c>
      <c r="K9" s="10"/>
      <c r="L9" s="10"/>
    </row>
    <row r="10" spans="1:12" ht="10.9" customHeight="1" outlineLevel="2" x14ac:dyDescent="0.2">
      <c r="A10" s="13" t="s">
        <v>16</v>
      </c>
      <c r="B10" s="14" t="s">
        <v>15</v>
      </c>
      <c r="C10" s="15"/>
      <c r="D10" s="15"/>
      <c r="E10" s="16"/>
      <c r="F10" s="17"/>
      <c r="G10" s="18"/>
      <c r="H10" s="18"/>
      <c r="I10" s="51"/>
      <c r="J10" s="51">
        <f>SUM($J$11)</f>
        <v>0</v>
      </c>
      <c r="K10" s="19"/>
      <c r="L10" s="19"/>
    </row>
    <row r="11" spans="1:12" ht="10.9" customHeight="1" outlineLevel="3" x14ac:dyDescent="0.2">
      <c r="A11" s="13" t="s">
        <v>17</v>
      </c>
      <c r="B11" s="14" t="s">
        <v>15</v>
      </c>
      <c r="C11" s="15"/>
      <c r="D11" s="15"/>
      <c r="E11" s="16"/>
      <c r="F11" s="17"/>
      <c r="G11" s="18"/>
      <c r="H11" s="18"/>
      <c r="I11" s="51"/>
      <c r="J11" s="51">
        <f>SUM($J$16,$J$14,$J$12)</f>
        <v>0</v>
      </c>
      <c r="K11" s="19"/>
      <c r="L11" s="19"/>
    </row>
    <row r="12" spans="1:12" ht="10.9" customHeight="1" outlineLevel="4" x14ac:dyDescent="0.2">
      <c r="A12" s="20"/>
      <c r="B12" s="14" t="s">
        <v>18</v>
      </c>
      <c r="C12" s="21"/>
      <c r="D12" s="21"/>
      <c r="E12" s="21"/>
      <c r="F12" s="21"/>
      <c r="G12" s="21"/>
      <c r="H12" s="21"/>
      <c r="I12" s="52"/>
      <c r="J12" s="53">
        <f>SUM($J$13)</f>
        <v>0</v>
      </c>
      <c r="K12" s="18"/>
      <c r="L12" s="22"/>
    </row>
    <row r="13" spans="1:12" ht="10.9" customHeight="1" outlineLevel="4" x14ac:dyDescent="0.2">
      <c r="A13" s="23"/>
      <c r="B13" s="24" t="s">
        <v>19</v>
      </c>
      <c r="C13" s="25"/>
      <c r="D13" s="25"/>
      <c r="E13" s="26" t="s">
        <v>20</v>
      </c>
      <c r="F13" s="27"/>
      <c r="G13" s="28">
        <v>1201.32</v>
      </c>
      <c r="H13" s="28">
        <f>SUM($G$13:$G$13)</f>
        <v>1201.32</v>
      </c>
      <c r="I13" s="28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28">
        <f>ROUND($H$13*$I$13,2)</f>
        <v>0</v>
      </c>
      <c r="K13" s="25"/>
      <c r="L13" s="25"/>
    </row>
    <row r="14" spans="1:12" ht="10.9" customHeight="1" outlineLevel="4" x14ac:dyDescent="0.2">
      <c r="A14" s="20"/>
      <c r="B14" s="14" t="s">
        <v>18</v>
      </c>
      <c r="C14" s="21"/>
      <c r="D14" s="21"/>
      <c r="E14" s="21"/>
      <c r="F14" s="21"/>
      <c r="G14" s="21"/>
      <c r="H14" s="21"/>
      <c r="I14" s="52"/>
      <c r="J14" s="53">
        <f>SUM($J$15)</f>
        <v>0</v>
      </c>
      <c r="K14" s="18"/>
      <c r="L14" s="22"/>
    </row>
    <row r="15" spans="1:12" ht="10.9" customHeight="1" outlineLevel="4" x14ac:dyDescent="0.2">
      <c r="A15" s="23"/>
      <c r="B15" s="24" t="s">
        <v>21</v>
      </c>
      <c r="C15" s="25"/>
      <c r="D15" s="25"/>
      <c r="E15" s="26" t="s">
        <v>20</v>
      </c>
      <c r="F15" s="27"/>
      <c r="G15" s="28">
        <v>12751.48</v>
      </c>
      <c r="H15" s="28">
        <f>SUM($G$15:$G$15)</f>
        <v>12751.48</v>
      </c>
      <c r="I15" s="28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28">
        <f>ROUND($H$15*$I$15,2)</f>
        <v>0</v>
      </c>
      <c r="K15" s="25"/>
      <c r="L15" s="25"/>
    </row>
    <row r="16" spans="1:12" ht="10.9" customHeight="1" outlineLevel="4" x14ac:dyDescent="0.2">
      <c r="A16" s="20"/>
      <c r="B16" s="14" t="s">
        <v>22</v>
      </c>
      <c r="C16" s="21"/>
      <c r="D16" s="21"/>
      <c r="E16" s="21"/>
      <c r="F16" s="21"/>
      <c r="G16" s="21"/>
      <c r="H16" s="21"/>
      <c r="I16" s="52"/>
      <c r="J16" s="53">
        <f>SUM($J$17)</f>
        <v>0</v>
      </c>
      <c r="K16" s="18"/>
      <c r="L16" s="22"/>
    </row>
    <row r="17" spans="1:12" ht="22.9" customHeight="1" outlineLevel="4" x14ac:dyDescent="0.2">
      <c r="A17" s="23" t="s">
        <v>23</v>
      </c>
      <c r="B17" s="24" t="s">
        <v>24</v>
      </c>
      <c r="C17" s="25"/>
      <c r="D17" s="25" t="s">
        <v>25</v>
      </c>
      <c r="E17" s="26" t="s">
        <v>20</v>
      </c>
      <c r="F17" s="29">
        <v>1.2</v>
      </c>
      <c r="G17" s="28">
        <v>15301.78</v>
      </c>
      <c r="H17" s="28">
        <f>SUM($G$17:$G$17)</f>
        <v>15301.78</v>
      </c>
      <c r="I17" s="28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28">
        <f>ROUND($H$17*$I$17,2)</f>
        <v>0</v>
      </c>
      <c r="K17" s="25"/>
      <c r="L17" s="25" t="str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Закупка подрядчик</v>
      </c>
    </row>
    <row r="18" spans="1:12" ht="10.9" customHeight="1" x14ac:dyDescent="0.2">
      <c r="A18" s="30"/>
      <c r="B18" s="31"/>
      <c r="C18" s="31"/>
      <c r="D18" s="31"/>
      <c r="E18" s="31"/>
      <c r="F18" s="31"/>
      <c r="G18" s="69" t="s">
        <v>46</v>
      </c>
      <c r="H18" s="69"/>
      <c r="I18" s="70"/>
      <c r="J18" s="54">
        <f>$J$9</f>
        <v>0</v>
      </c>
      <c r="K18" s="32"/>
      <c r="L18" s="32"/>
    </row>
    <row r="19" spans="1:12" ht="10.9" customHeight="1" x14ac:dyDescent="0.2">
      <c r="A19" s="30"/>
      <c r="B19" s="31"/>
      <c r="C19" s="31"/>
      <c r="D19" s="31"/>
      <c r="E19" s="31"/>
      <c r="F19" s="31"/>
      <c r="G19" s="33"/>
      <c r="H19" s="60" t="s">
        <v>49</v>
      </c>
      <c r="I19" s="61"/>
      <c r="J19" s="54">
        <f>SUM($J$14,$J$12)</f>
        <v>0</v>
      </c>
      <c r="K19" s="32"/>
      <c r="L19" s="32"/>
    </row>
    <row r="20" spans="1:12" ht="10.9" customHeight="1" x14ac:dyDescent="0.2">
      <c r="A20" s="30"/>
      <c r="B20" s="31"/>
      <c r="C20" s="31"/>
      <c r="D20" s="31"/>
      <c r="E20" s="31"/>
      <c r="F20" s="31"/>
      <c r="G20" s="33"/>
      <c r="H20" s="60" t="s">
        <v>48</v>
      </c>
      <c r="I20" s="61"/>
      <c r="J20" s="54">
        <f>SUM($J$16)</f>
        <v>0</v>
      </c>
      <c r="K20" s="32"/>
      <c r="L20" s="32"/>
    </row>
    <row r="21" spans="1:12" ht="10.9" customHeight="1" x14ac:dyDescent="0.2">
      <c r="A21" s="30"/>
      <c r="B21" s="31"/>
      <c r="C21" s="31"/>
      <c r="D21" s="31"/>
      <c r="E21" s="31"/>
      <c r="F21" s="31"/>
      <c r="G21" s="33"/>
      <c r="H21" s="71" t="s">
        <v>47</v>
      </c>
      <c r="I21" s="60"/>
      <c r="J21" s="58"/>
      <c r="K21" s="59"/>
      <c r="L21" s="32"/>
    </row>
    <row r="22" spans="1:12" ht="10.9" customHeight="1" x14ac:dyDescent="0.2">
      <c r="A22" s="34"/>
      <c r="B22" s="78" t="s">
        <v>26</v>
      </c>
      <c r="C22" s="78"/>
      <c r="D22" s="78"/>
      <c r="E22" s="78"/>
      <c r="F22" s="78"/>
      <c r="G22" s="78"/>
      <c r="H22" s="78"/>
      <c r="I22" s="79"/>
      <c r="J22" s="79"/>
      <c r="K22" s="78"/>
      <c r="L22" s="34"/>
    </row>
    <row r="23" spans="1:12" ht="10.9" customHeight="1" x14ac:dyDescent="0.2">
      <c r="B23" s="80"/>
      <c r="C23" s="80"/>
      <c r="D23" s="80"/>
      <c r="E23" s="80"/>
      <c r="F23" s="80"/>
      <c r="G23" s="80"/>
      <c r="H23" s="80"/>
      <c r="I23" s="81"/>
      <c r="J23" s="81"/>
      <c r="K23" s="80"/>
    </row>
    <row r="24" spans="1:12" s="56" customFormat="1" ht="36" customHeight="1" x14ac:dyDescent="0.2">
      <c r="A24" s="55">
        <v>1</v>
      </c>
      <c r="B24" s="68" t="s">
        <v>41</v>
      </c>
      <c r="C24" s="68"/>
      <c r="D24" s="68"/>
      <c r="E24" s="68"/>
      <c r="F24" s="68"/>
      <c r="G24" s="68"/>
      <c r="H24" s="68"/>
      <c r="I24" s="68"/>
      <c r="J24" s="68"/>
      <c r="K24" s="68"/>
      <c r="L24" s="68"/>
    </row>
    <row r="25" spans="1:12" s="56" customFormat="1" ht="11.45" customHeight="1" x14ac:dyDescent="0.2">
      <c r="A25" s="55">
        <v>2</v>
      </c>
      <c r="B25" s="57" t="s">
        <v>42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</row>
    <row r="26" spans="1:12" s="56" customFormat="1" ht="11.45" customHeight="1" x14ac:dyDescent="0.2">
      <c r="A26" s="55">
        <v>3</v>
      </c>
      <c r="B26" s="57" t="s">
        <v>43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</row>
    <row r="27" spans="1:12" s="56" customFormat="1" ht="11.45" customHeight="1" x14ac:dyDescent="0.2">
      <c r="A27" s="55">
        <v>4</v>
      </c>
      <c r="B27" s="57" t="s">
        <v>44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</row>
    <row r="28" spans="1:12" s="56" customFormat="1" ht="11.45" customHeight="1" x14ac:dyDescent="0.2">
      <c r="A28" s="55">
        <v>5</v>
      </c>
      <c r="B28" s="57" t="s">
        <v>45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</row>
  </sheetData>
  <sheetProtection algorithmName="SHA-512" hashValue="ZhCZSb23B2+Rycxazox303rNeZ7lwAyEhUADBviuAwWq4Zw+5TFVDsAkDD5a1K/n2QywGk3A9wOZon7SV1SMNg==" saltValue="cwC1oQ2BfjtZOYCKS6mLLg==" spinCount="100000" sheet="1" objects="1" scenarios="1" selectLockedCells="1" selectUnlockedCells="1"/>
  <mergeCells count="22">
    <mergeCell ref="B24:L24"/>
    <mergeCell ref="G18:I18"/>
    <mergeCell ref="H21:I21"/>
    <mergeCell ref="B2:J2"/>
    <mergeCell ref="B3:J3"/>
    <mergeCell ref="B4:J4"/>
    <mergeCell ref="F6:F7"/>
    <mergeCell ref="G6:G7"/>
    <mergeCell ref="H6:H7"/>
    <mergeCell ref="I6:I7"/>
    <mergeCell ref="J6:J7"/>
    <mergeCell ref="B22:K22"/>
    <mergeCell ref="B23:K23"/>
    <mergeCell ref="K6:K7"/>
    <mergeCell ref="L6:L7"/>
    <mergeCell ref="H19:I19"/>
    <mergeCell ref="H20:I20"/>
    <mergeCell ref="A6:A7"/>
    <mergeCell ref="B6:B7"/>
    <mergeCell ref="C6:C7"/>
    <mergeCell ref="D6:D7"/>
    <mergeCell ref="E6:E7"/>
  </mergeCells>
  <pageMargins left="0.39370078740157483" right="0.39370078740157483" top="0.39370078740157483" bottom="0.39370078740157483" header="0" footer="0"/>
  <pageSetup paperSize="9" scale="56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K12"/>
  <sheetViews>
    <sheetView workbookViewId="0">
      <pane ySplit="3" topLeftCell="A4" activePane="bottomLeft" state="frozen"/>
      <selection pane="bottomLeft" activeCell="D4" sqref="D4:D5"/>
    </sheetView>
  </sheetViews>
  <sheetFormatPr defaultColWidth="10.5" defaultRowHeight="11.45" customHeight="1" x14ac:dyDescent="0.2"/>
  <cols>
    <col min="1" max="1" width="57.33203125" style="1" customWidth="1"/>
    <col min="2" max="2" width="11.1640625" style="1" customWidth="1"/>
    <col min="3" max="3" width="14.6640625" style="1" customWidth="1"/>
    <col min="4" max="4" width="19.1640625" style="1" customWidth="1"/>
    <col min="5" max="5" width="17" style="1" customWidth="1"/>
    <col min="6" max="6" width="36.33203125" style="1" customWidth="1"/>
  </cols>
  <sheetData>
    <row r="1" spans="1:11" ht="10.9" customHeight="1" x14ac:dyDescent="0.2">
      <c r="A1" s="82" t="s">
        <v>27</v>
      </c>
      <c r="B1" s="82"/>
      <c r="C1" s="82"/>
      <c r="D1" s="82"/>
      <c r="E1" s="82"/>
      <c r="F1" s="82"/>
    </row>
    <row r="3" spans="1:11" ht="10.9" customHeight="1" x14ac:dyDescent="0.2">
      <c r="A3" s="39" t="s">
        <v>1</v>
      </c>
      <c r="B3" s="2" t="s">
        <v>4</v>
      </c>
      <c r="C3" s="2" t="s">
        <v>7</v>
      </c>
      <c r="D3" s="46" t="s">
        <v>8</v>
      </c>
      <c r="E3" s="46" t="s">
        <v>9</v>
      </c>
      <c r="F3" s="40" t="s">
        <v>10</v>
      </c>
    </row>
    <row r="4" spans="1:11" ht="10.9" customHeight="1" x14ac:dyDescent="0.2">
      <c r="A4" s="37" t="s">
        <v>19</v>
      </c>
      <c r="B4" s="35" t="s">
        <v>20</v>
      </c>
      <c r="C4" s="36">
        <v>1201.32</v>
      </c>
      <c r="D4" s="83"/>
      <c r="E4" s="36">
        <f>ROUND(Р[[#This Row],[Количество]]*Р[[#This Row],[Цена за ед., руб]],2)</f>
        <v>0</v>
      </c>
      <c r="F4" s="38"/>
    </row>
    <row r="5" spans="1:11" ht="10.9" customHeight="1" x14ac:dyDescent="0.2">
      <c r="A5" s="41" t="s">
        <v>21</v>
      </c>
      <c r="B5" s="42" t="s">
        <v>20</v>
      </c>
      <c r="C5" s="43">
        <v>12751.48</v>
      </c>
      <c r="D5" s="84"/>
      <c r="E5" s="43">
        <f>ROUND(Р[[#This Row],[Количество]]*Р[[#This Row],[Цена за ед., руб]],2)</f>
        <v>0</v>
      </c>
      <c r="F5" s="45"/>
    </row>
    <row r="6" spans="1:11" ht="11.45" customHeight="1" x14ac:dyDescent="0.2">
      <c r="A6" s="41" t="s">
        <v>39</v>
      </c>
      <c r="B6" s="42"/>
      <c r="C6" s="44"/>
      <c r="D6" s="43"/>
      <c r="E6" s="43">
        <f>SUBTOTAL(109,Р[Сумма, руб])</f>
        <v>0</v>
      </c>
      <c r="F6" s="45"/>
    </row>
    <row r="8" spans="1:11" ht="11.45" customHeight="1" x14ac:dyDescent="0.2">
      <c r="A8" s="68" t="s">
        <v>41</v>
      </c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1" ht="11.45" customHeight="1" x14ac:dyDescent="0.2">
      <c r="A9" s="57" t="s">
        <v>42</v>
      </c>
      <c r="B9" s="57"/>
      <c r="C9" s="57"/>
      <c r="D9" s="57"/>
      <c r="E9" s="57"/>
      <c r="F9" s="57"/>
      <c r="G9" s="57"/>
      <c r="H9" s="57"/>
      <c r="I9" s="57"/>
      <c r="J9" s="57"/>
      <c r="K9" s="57"/>
    </row>
    <row r="10" spans="1:11" ht="11.45" customHeight="1" x14ac:dyDescent="0.2">
      <c r="A10" s="57" t="s">
        <v>43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</row>
    <row r="11" spans="1:11" ht="11.45" customHeight="1" x14ac:dyDescent="0.2">
      <c r="A11" s="57" t="s">
        <v>44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</row>
    <row r="12" spans="1:11" ht="11.45" customHeight="1" x14ac:dyDescent="0.2">
      <c r="A12" s="57" t="s">
        <v>45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</row>
  </sheetData>
  <sheetProtection algorithmName="SHA-512" hashValue="rukiK1aOfJjhDxPDfJgGRUwAS0t+2DnS2FV5JAS8eK/RJG9Uq5LoGAxlhDrKGMLb+ODV4nhA/Y69uZ/HQl3e3g==" saltValue="G14d3LV219KFCXRNC70FnQ==" spinCount="100000" sheet="1" objects="1" scenarios="1" selectLockedCells="1"/>
  <mergeCells count="2">
    <mergeCell ref="A1:F1"/>
    <mergeCell ref="A8:K8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K11"/>
  <sheetViews>
    <sheetView workbookViewId="0">
      <pane ySplit="3" topLeftCell="A4" activePane="bottomLeft" state="frozen"/>
      <selection pane="bottomLeft" activeCell="F4" sqref="F4"/>
    </sheetView>
  </sheetViews>
  <sheetFormatPr defaultColWidth="10.5" defaultRowHeight="11.45" customHeight="1" x14ac:dyDescent="0.2"/>
  <cols>
    <col min="1" max="1" width="51.6640625" style="1" customWidth="1"/>
    <col min="2" max="2" width="26.5" style="1" customWidth="1"/>
    <col min="3" max="3" width="28.5" style="1" customWidth="1"/>
    <col min="4" max="4" width="11.1640625" style="1" customWidth="1"/>
    <col min="5" max="5" width="14.6640625" style="1" customWidth="1"/>
    <col min="6" max="6" width="19.16406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11" ht="10.9" customHeight="1" x14ac:dyDescent="0.2">
      <c r="A1" s="82" t="s">
        <v>28</v>
      </c>
      <c r="B1" s="82"/>
      <c r="C1" s="82"/>
      <c r="D1" s="82"/>
      <c r="E1" s="82"/>
      <c r="F1" s="82"/>
      <c r="G1" s="82"/>
      <c r="H1" s="82"/>
    </row>
    <row r="2" spans="1:11" ht="10.9" customHeight="1" x14ac:dyDescent="0.2"/>
    <row r="3" spans="1:11" ht="22.9" customHeight="1" x14ac:dyDescent="0.2">
      <c r="A3" s="39" t="s">
        <v>29</v>
      </c>
      <c r="B3" s="47" t="s">
        <v>30</v>
      </c>
      <c r="C3" s="40" t="s">
        <v>31</v>
      </c>
      <c r="D3" s="2" t="s">
        <v>4</v>
      </c>
      <c r="E3" s="2" t="s">
        <v>7</v>
      </c>
      <c r="F3" s="46" t="s">
        <v>8</v>
      </c>
      <c r="G3" s="46" t="s">
        <v>9</v>
      </c>
      <c r="H3" s="2" t="s">
        <v>32</v>
      </c>
      <c r="I3" s="40" t="s">
        <v>33</v>
      </c>
    </row>
    <row r="4" spans="1:11" ht="10.9" customHeight="1" x14ac:dyDescent="0.2">
      <c r="A4" s="41" t="s">
        <v>24</v>
      </c>
      <c r="B4" s="48"/>
      <c r="C4" s="48" t="s">
        <v>25</v>
      </c>
      <c r="D4" s="42" t="s">
        <v>20</v>
      </c>
      <c r="E4" s="43">
        <v>15301.78</v>
      </c>
      <c r="F4" s="84"/>
      <c r="G4" s="43">
        <f>ROUND(М[[#This Row],[Количество]]*М[[#This Row],[Цена за ед., руб]],2)</f>
        <v>0</v>
      </c>
      <c r="H4" s="48"/>
      <c r="I4" s="45" t="s">
        <v>34</v>
      </c>
    </row>
    <row r="5" spans="1:11" ht="11.45" customHeight="1" x14ac:dyDescent="0.2">
      <c r="A5" s="41" t="s">
        <v>39</v>
      </c>
      <c r="B5" s="48"/>
      <c r="C5" s="48"/>
      <c r="D5" s="42"/>
      <c r="E5" s="44"/>
      <c r="F5" s="43"/>
      <c r="G5" s="43">
        <f>SUBTOTAL(109,М[Сумма, руб])</f>
        <v>0</v>
      </c>
      <c r="H5" s="48"/>
      <c r="I5" s="45"/>
    </row>
    <row r="7" spans="1:11" ht="11.45" customHeight="1" x14ac:dyDescent="0.2">
      <c r="A7" s="68" t="s">
        <v>41</v>
      </c>
      <c r="B7" s="68"/>
      <c r="C7" s="68"/>
      <c r="D7" s="68"/>
      <c r="E7" s="68"/>
      <c r="F7" s="68"/>
      <c r="G7" s="68"/>
      <c r="H7" s="68"/>
      <c r="I7" s="68"/>
      <c r="J7" s="68"/>
      <c r="K7" s="68"/>
    </row>
    <row r="8" spans="1:11" ht="11.45" customHeight="1" x14ac:dyDescent="0.2">
      <c r="A8" s="57" t="s">
        <v>42</v>
      </c>
      <c r="B8" s="57"/>
      <c r="C8" s="57"/>
      <c r="D8" s="57"/>
      <c r="E8" s="57"/>
      <c r="F8" s="57"/>
      <c r="G8" s="57"/>
      <c r="H8" s="57"/>
      <c r="I8" s="57"/>
      <c r="J8" s="57"/>
      <c r="K8" s="57"/>
    </row>
    <row r="9" spans="1:11" ht="11.45" customHeight="1" x14ac:dyDescent="0.2">
      <c r="A9" s="57" t="s">
        <v>43</v>
      </c>
      <c r="B9" s="57"/>
      <c r="C9" s="57"/>
      <c r="D9" s="57"/>
      <c r="E9" s="57"/>
      <c r="F9" s="57"/>
      <c r="G9" s="57"/>
      <c r="H9" s="57"/>
      <c r="I9" s="57"/>
      <c r="J9" s="57"/>
      <c r="K9" s="57"/>
    </row>
    <row r="10" spans="1:11" ht="11.45" customHeight="1" x14ac:dyDescent="0.2">
      <c r="A10" s="57" t="s">
        <v>44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</row>
    <row r="11" spans="1:11" ht="11.45" customHeight="1" x14ac:dyDescent="0.2">
      <c r="A11" s="57" t="s">
        <v>45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</row>
  </sheetData>
  <sheetProtection algorithmName="SHA-512" hashValue="sPPMQ25wCC023u1NyBiC/Cem7D+Z7I1UODzGQGhz1UZqMkeYgMm4TPZXeEms81xo7Ft72ZSbh+03I4kHxk++8w==" saltValue="mNQ099/LXMVuuoXV2d3R2w==" spinCount="100000" sheet="1" objects="1" scenarios="1" selectLockedCells="1"/>
  <mergeCells count="2">
    <mergeCell ref="A1:H1"/>
    <mergeCell ref="A7:K7"/>
  </mergeCells>
  <dataValidations count="1">
    <dataValidation type="list" errorStyle="information" allowBlank="1" showInputMessage="1" showErrorMessage="1" sqref="I3:I4" xr:uid="{84D005CF-624C-4C11-ADD3-7BBB419F5EC5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0.9" customHeight="1" x14ac:dyDescent="0.2">
      <c r="A1" s="1" t="s">
        <v>35</v>
      </c>
      <c r="B1" s="1" t="s">
        <v>36</v>
      </c>
    </row>
    <row r="2" spans="1:2" ht="10.9" customHeight="1" x14ac:dyDescent="0.2">
      <c r="A2" s="1" t="s">
        <v>37</v>
      </c>
      <c r="B2" s="1" t="s">
        <v>38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2026-06-30T07:51:53Z</dcterms:modified>
</cp:coreProperties>
</file>