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24226"/>
  <mc:AlternateContent xmlns:mc="http://schemas.openxmlformats.org/markup-compatibility/2006">
    <mc:Choice Requires="x15">
      <x15ac:absPath xmlns:x15ac="http://schemas.microsoft.com/office/spreadsheetml/2010/11/ac" url="C:\Users\kotinan\Desktop\Пакет - 1. ИТП\Сметы\"/>
    </mc:Choice>
  </mc:AlternateContent>
  <xr:revisionPtr revIDLastSave="0" documentId="13_ncr:1_{45D883D5-ACA3-4890-9ED3-4DED13FB5D6C}" xr6:coauthVersionLast="47" xr6:coauthVersionMax="47" xr10:uidLastSave="{00000000-0000-0000-0000-000000000000}"/>
  <bookViews>
    <workbookView xWindow="-120" yWindow="-120" windowWidth="29040" windowHeight="15840" tabRatio="611" firstSheet="3" activeTab="3" xr2:uid="{00000000-000D-0000-FFFF-FFFF00000000}"/>
  </bookViews>
  <sheets>
    <sheet name=" Вода  У (2)" sheetId="30" state="hidden" r:id="rId1"/>
    <sheet name="ИТП ГП-9" sheetId="33" state="hidden" r:id="rId2"/>
    <sheet name="ИТП У" sheetId="32" state="hidden" r:id="rId3"/>
    <sheet name="ЛСР 11.05" sheetId="38" r:id="rId4"/>
    <sheet name="работа" sheetId="36" r:id="rId5"/>
    <sheet name="материалы" sheetId="37" r:id="rId6"/>
    <sheet name="ИТП (2)" sheetId="35" state="hidden" r:id="rId7"/>
    <sheet name="ИТП" sheetId="15" state="hidden" r:id="rId8"/>
    <sheet name="Свод" sheetId="18" state="hidden" r:id="rId9"/>
    <sheet name="Материалы Водопровод " sheetId="14" state="hidden" r:id="rId10"/>
  </sheets>
  <definedNames>
    <definedName name="_xlnm._FilterDatabase" localSheetId="0" hidden="1">' Вода  У (2)'!$A$5:$I$389</definedName>
    <definedName name="_xlnm._FilterDatabase" localSheetId="7" hidden="1">ИТП!$A$5:$F$316</definedName>
    <definedName name="_xlnm._FilterDatabase" localSheetId="6" hidden="1">'ИТП (2)'!$B$6:$G$134</definedName>
    <definedName name="_xlnm._FilterDatabase" localSheetId="1" hidden="1">'ИТП ГП-9'!$A$4:$F$307</definedName>
    <definedName name="_xlnm._FilterDatabase" localSheetId="2" hidden="1">'ИТП У'!$A$5:$I$113</definedName>
    <definedName name="_xlnm._FilterDatabase" localSheetId="3" hidden="1">'ЛСР 11.05'!$A$12:$I$184</definedName>
    <definedName name="_xlnm._FilterDatabase" localSheetId="5" hidden="1">материалы!$A$3:$H$163</definedName>
    <definedName name="_xlnm._FilterDatabase" localSheetId="9" hidden="1">'Материалы Водопровод '!$A$5:$F$801</definedName>
    <definedName name="_xlnm._FilterDatabase" localSheetId="4" hidden="1">работа!$A$3:$F$10</definedName>
    <definedName name="_xlnm.Print_Area" localSheetId="0">' Вода  У (2)'!$A$1:$I$389</definedName>
    <definedName name="_xlnm.Print_Area" localSheetId="7">ИТП!$A$1:$F$316</definedName>
    <definedName name="_xlnm.Print_Area" localSheetId="6">'ИТП (2)'!$A$1:$H$138</definedName>
    <definedName name="_xlnm.Print_Area" localSheetId="1">'ИТП ГП-9'!$A$1:$R$307</definedName>
    <definedName name="_xlnm.Print_Area" localSheetId="2">'ИТП У'!$A$1:$J$138</definedName>
    <definedName name="_xlnm.Print_Area" localSheetId="3">'ЛСР 11.05'!$A$1:$I$195</definedName>
    <definedName name="_xlnm.Print_Area" localSheetId="5">материалы!$A$1:$I$183</definedName>
    <definedName name="_xlnm.Print_Area" localSheetId="9">'Материалы Водопровод '!$A$1:$C$800</definedName>
    <definedName name="_xlnm.Print_Area" localSheetId="4">работа!$A$1:$G$30</definedName>
  </definedNames>
  <calcPr calcId="191029" iterateDelta="1E-4" fullPrecision="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22" i="38" l="1"/>
  <c r="H122" i="38" s="1"/>
  <c r="G56" i="38"/>
  <c r="H56" i="38" s="1"/>
  <c r="G174" i="38" l="1"/>
  <c r="H174" i="38" s="1"/>
  <c r="F29" i="37"/>
  <c r="H29" i="37" s="1"/>
  <c r="D9" i="36" l="1"/>
  <c r="G178" i="38"/>
  <c r="H178" i="38" s="1"/>
  <c r="G19" i="38"/>
  <c r="G20" i="38"/>
  <c r="G18" i="38"/>
  <c r="G24" i="38"/>
  <c r="G25" i="38"/>
  <c r="G26" i="38"/>
  <c r="G27" i="38"/>
  <c r="G28" i="38"/>
  <c r="G29" i="38"/>
  <c r="G30" i="38"/>
  <c r="G31" i="38"/>
  <c r="G32" i="38"/>
  <c r="G33" i="38"/>
  <c r="G34" i="38"/>
  <c r="G35" i="38"/>
  <c r="G36" i="38"/>
  <c r="G37" i="38"/>
  <c r="G38" i="38"/>
  <c r="G40" i="38"/>
  <c r="G41" i="38"/>
  <c r="G42" i="38"/>
  <c r="G43" i="38"/>
  <c r="G44" i="38"/>
  <c r="G45" i="38"/>
  <c r="G47" i="38"/>
  <c r="G48" i="38"/>
  <c r="G49" i="38"/>
  <c r="G50" i="38"/>
  <c r="G51" i="38"/>
  <c r="G52" i="38"/>
  <c r="G53" i="38"/>
  <c r="G54" i="38"/>
  <c r="G55" i="38"/>
  <c r="G57" i="38"/>
  <c r="G58" i="38"/>
  <c r="G59" i="38"/>
  <c r="G60" i="38"/>
  <c r="G61" i="38"/>
  <c r="G62" i="38"/>
  <c r="G63" i="38"/>
  <c r="G64" i="38"/>
  <c r="G65" i="38"/>
  <c r="G66" i="38"/>
  <c r="G67" i="38"/>
  <c r="G69" i="38"/>
  <c r="G70" i="38"/>
  <c r="G71" i="38"/>
  <c r="G72" i="38"/>
  <c r="G73" i="38"/>
  <c r="G74" i="38"/>
  <c r="G75" i="38"/>
  <c r="G77" i="38"/>
  <c r="G78" i="38"/>
  <c r="G79" i="38"/>
  <c r="G80" i="38"/>
  <c r="G81" i="38"/>
  <c r="G82" i="38"/>
  <c r="G83" i="38"/>
  <c r="G84" i="38"/>
  <c r="G85" i="38"/>
  <c r="G86" i="38"/>
  <c r="G87" i="38"/>
  <c r="G88" i="38"/>
  <c r="G89" i="38"/>
  <c r="G90" i="38"/>
  <c r="G91" i="38"/>
  <c r="G92" i="38"/>
  <c r="G93" i="38"/>
  <c r="G94" i="38"/>
  <c r="G95" i="38"/>
  <c r="G96" i="38"/>
  <c r="G97" i="38"/>
  <c r="G98" i="38"/>
  <c r="G99" i="38"/>
  <c r="G101" i="38"/>
  <c r="G102" i="38"/>
  <c r="G103" i="38"/>
  <c r="G104" i="38"/>
  <c r="G105" i="38"/>
  <c r="G106" i="38"/>
  <c r="G107" i="38"/>
  <c r="G108" i="38"/>
  <c r="G109" i="38"/>
  <c r="G111" i="38"/>
  <c r="G112" i="38"/>
  <c r="G113" i="38"/>
  <c r="G114" i="38"/>
  <c r="G115" i="38"/>
  <c r="G116" i="38"/>
  <c r="G117" i="38"/>
  <c r="G118" i="38"/>
  <c r="G119" i="38"/>
  <c r="G120" i="38"/>
  <c r="G121" i="38"/>
  <c r="G123" i="38"/>
  <c r="G124" i="38"/>
  <c r="G125" i="38"/>
  <c r="G126" i="38"/>
  <c r="G127" i="38"/>
  <c r="G128" i="38"/>
  <c r="G129" i="38"/>
  <c r="G130" i="38"/>
  <c r="G132" i="38"/>
  <c r="G133" i="38"/>
  <c r="G134" i="38"/>
  <c r="G135" i="38"/>
  <c r="G136" i="38"/>
  <c r="G137" i="38"/>
  <c r="G138" i="38"/>
  <c r="G139" i="38"/>
  <c r="G141" i="38"/>
  <c r="G142" i="38"/>
  <c r="G143" i="38"/>
  <c r="G144" i="38"/>
  <c r="G145" i="38"/>
  <c r="G146" i="38"/>
  <c r="G147" i="38"/>
  <c r="G148" i="38"/>
  <c r="G149" i="38"/>
  <c r="G150" i="38"/>
  <c r="G151" i="38"/>
  <c r="G152" i="38"/>
  <c r="G153" i="38"/>
  <c r="G154" i="38"/>
  <c r="G155" i="38"/>
  <c r="G156" i="38"/>
  <c r="G157" i="38"/>
  <c r="G158" i="38"/>
  <c r="G159" i="38"/>
  <c r="G160" i="38"/>
  <c r="G161" i="38"/>
  <c r="G162" i="38"/>
  <c r="G163" i="38"/>
  <c r="G165" i="38"/>
  <c r="G166" i="38"/>
  <c r="G167" i="38"/>
  <c r="G168" i="38"/>
  <c r="G169" i="38"/>
  <c r="G170" i="38"/>
  <c r="G171" i="38"/>
  <c r="G172" i="38"/>
  <c r="G173" i="38"/>
  <c r="G23" i="38"/>
  <c r="F6" i="37"/>
  <c r="F99" i="37"/>
  <c r="H99" i="37" s="1"/>
  <c r="F98" i="37"/>
  <c r="H98" i="37" s="1"/>
  <c r="F116" i="37"/>
  <c r="H116" i="37" s="1"/>
  <c r="F118" i="37"/>
  <c r="H118" i="37" s="1"/>
  <c r="F123" i="37"/>
  <c r="H123" i="37" s="1"/>
  <c r="F121" i="37"/>
  <c r="H121" i="37" s="1"/>
  <c r="F88" i="37"/>
  <c r="H88" i="37" s="1"/>
  <c r="F77" i="37"/>
  <c r="H77" i="37" s="1"/>
  <c r="F61" i="37"/>
  <c r="H61" i="37" s="1"/>
  <c r="F81" i="37"/>
  <c r="H81" i="37" s="1"/>
  <c r="F79" i="37"/>
  <c r="H79" i="37" s="1"/>
  <c r="F17" i="37"/>
  <c r="H17" i="37" s="1"/>
  <c r="F159" i="37"/>
  <c r="H159" i="37" s="1"/>
  <c r="F41" i="37"/>
  <c r="H41" i="37" s="1"/>
  <c r="F145" i="37"/>
  <c r="H145" i="37" s="1"/>
  <c r="F80" i="37"/>
  <c r="H80" i="37" s="1"/>
  <c r="F117" i="37"/>
  <c r="H117" i="37" s="1"/>
  <c r="F96" i="37"/>
  <c r="H96" i="37" s="1"/>
  <c r="F140" i="37"/>
  <c r="H140" i="37" s="1"/>
  <c r="F114" i="37"/>
  <c r="H114" i="37" s="1"/>
  <c r="F143" i="37"/>
  <c r="H143" i="37" s="1"/>
  <c r="F28" i="37"/>
  <c r="H28" i="37" s="1"/>
  <c r="F52" i="37"/>
  <c r="H52" i="37" s="1"/>
  <c r="F30" i="37"/>
  <c r="H30" i="37" s="1"/>
  <c r="F72" i="37"/>
  <c r="H72" i="37" s="1"/>
  <c r="F157" i="37"/>
  <c r="H157" i="37" s="1"/>
  <c r="F45" i="37"/>
  <c r="H45" i="37" s="1"/>
  <c r="F161" i="37"/>
  <c r="H161" i="37" s="1"/>
  <c r="F82" i="37"/>
  <c r="H82" i="37" s="1"/>
  <c r="F73" i="37"/>
  <c r="H73" i="37" s="1"/>
  <c r="F60" i="37"/>
  <c r="H60" i="37" s="1"/>
  <c r="F66" i="37"/>
  <c r="H66" i="37" s="1"/>
  <c r="F89" i="37"/>
  <c r="H89" i="37" s="1"/>
  <c r="F135" i="37"/>
  <c r="H135" i="37" s="1"/>
  <c r="F134" i="37"/>
  <c r="H134" i="37" s="1"/>
  <c r="F68" i="37"/>
  <c r="H68" i="37" s="1"/>
  <c r="F108" i="37"/>
  <c r="H108" i="37" s="1"/>
  <c r="F12" i="37"/>
  <c r="H12" i="37" s="1"/>
  <c r="F104" i="37"/>
  <c r="H104" i="37" s="1"/>
  <c r="F36" i="37"/>
  <c r="H36" i="37" s="1"/>
  <c r="F146" i="37"/>
  <c r="H146" i="37" s="1"/>
  <c r="F147" i="37"/>
  <c r="H147" i="37" s="1"/>
  <c r="F49" i="37"/>
  <c r="H49" i="37" s="1"/>
  <c r="F127" i="37"/>
  <c r="H127" i="37" s="1"/>
  <c r="F15" i="37"/>
  <c r="H15" i="37" s="1"/>
  <c r="F139" i="37"/>
  <c r="H139" i="37" s="1"/>
  <c r="F95" i="37"/>
  <c r="H95" i="37" s="1"/>
  <c r="F21" i="37"/>
  <c r="H21" i="37" s="1"/>
  <c r="F125" i="37"/>
  <c r="H125" i="37" s="1"/>
  <c r="F9" i="37"/>
  <c r="H9" i="37" s="1"/>
  <c r="F25" i="37"/>
  <c r="H25" i="37" s="1"/>
  <c r="F115" i="37"/>
  <c r="H115" i="37" s="1"/>
  <c r="F78" i="37"/>
  <c r="H78" i="37" s="1"/>
  <c r="F154" i="37"/>
  <c r="H154" i="37" s="1"/>
  <c r="F153" i="37"/>
  <c r="H153" i="37" s="1"/>
  <c r="F46" i="37"/>
  <c r="H46" i="37" s="1"/>
  <c r="F162" i="37"/>
  <c r="H162" i="37" s="1"/>
  <c r="F74" i="37"/>
  <c r="H74" i="37" s="1"/>
  <c r="F85" i="37"/>
  <c r="H85" i="37" s="1"/>
  <c r="F71" i="37"/>
  <c r="H71" i="37" s="1"/>
  <c r="F26" i="37"/>
  <c r="H26" i="37" s="1"/>
  <c r="F128" i="37"/>
  <c r="H128" i="37" s="1"/>
  <c r="F35" i="37"/>
  <c r="H35" i="37" s="1"/>
  <c r="F10" i="37"/>
  <c r="H10" i="37" s="1"/>
  <c r="F101" i="37"/>
  <c r="H101" i="37" s="1"/>
  <c r="F69" i="37"/>
  <c r="H69" i="37" s="1"/>
  <c r="F38" i="37"/>
  <c r="H38" i="37" s="1"/>
  <c r="F103" i="37"/>
  <c r="H103" i="37" s="1"/>
  <c r="F51" i="37"/>
  <c r="H51" i="37" s="1"/>
  <c r="F40" i="37"/>
  <c r="H40" i="37" s="1"/>
  <c r="F120" i="37"/>
  <c r="H120" i="37" s="1"/>
  <c r="F70" i="37"/>
  <c r="H70" i="37" s="1"/>
  <c r="F93" i="37"/>
  <c r="H93" i="37" s="1"/>
  <c r="F19" i="37"/>
  <c r="H19" i="37" s="1"/>
  <c r="F113" i="37"/>
  <c r="H113" i="37" s="1"/>
  <c r="F144" i="37"/>
  <c r="H144" i="37" s="1"/>
  <c r="F76" i="37"/>
  <c r="H76" i="37" s="1"/>
  <c r="F84" i="37"/>
  <c r="H84" i="37" s="1"/>
  <c r="F133" i="37"/>
  <c r="H133" i="37" s="1"/>
  <c r="F132" i="37"/>
  <c r="H132" i="37" s="1"/>
  <c r="F100" i="37"/>
  <c r="H100" i="37" s="1"/>
  <c r="F11" i="37"/>
  <c r="H11" i="37" s="1"/>
  <c r="F44" i="37"/>
  <c r="H44" i="37" s="1"/>
  <c r="F87" i="37"/>
  <c r="H87" i="37" s="1"/>
  <c r="F33" i="37"/>
  <c r="H33" i="37" s="1"/>
  <c r="F67" i="37"/>
  <c r="H67" i="37" s="1"/>
  <c r="F63" i="37"/>
  <c r="H63" i="37" s="1"/>
  <c r="F57" i="37"/>
  <c r="H57" i="37" s="1"/>
  <c r="F37" i="37"/>
  <c r="H37" i="37" s="1"/>
  <c r="F47" i="37"/>
  <c r="H47" i="37" s="1"/>
  <c r="F148" i="37"/>
  <c r="H148" i="37" s="1"/>
  <c r="F151" i="37"/>
  <c r="H151" i="37" s="1"/>
  <c r="F150" i="37"/>
  <c r="H150" i="37" s="1"/>
  <c r="F141" i="37"/>
  <c r="H141" i="37" s="1"/>
  <c r="F142" i="37"/>
  <c r="H142" i="37" s="1"/>
  <c r="F97" i="37"/>
  <c r="H97" i="37" s="1"/>
  <c r="F124" i="37"/>
  <c r="H124" i="37" s="1"/>
  <c r="F24" i="37"/>
  <c r="H24" i="37" s="1"/>
  <c r="F136" i="37"/>
  <c r="H136" i="37" s="1"/>
  <c r="F42" i="37"/>
  <c r="H42" i="37" s="1"/>
  <c r="F92" i="37"/>
  <c r="H92" i="37" s="1"/>
  <c r="F110" i="37"/>
  <c r="H110" i="37" s="1"/>
  <c r="F58" i="37"/>
  <c r="H58" i="37" s="1"/>
  <c r="F54" i="37"/>
  <c r="H54" i="37" s="1"/>
  <c r="F50" i="37"/>
  <c r="H50" i="37" s="1"/>
  <c r="F39" i="37"/>
  <c r="H39" i="37" s="1"/>
  <c r="F32" i="37"/>
  <c r="H32" i="37" s="1"/>
  <c r="F27" i="37"/>
  <c r="H27" i="37" s="1"/>
  <c r="F158" i="37"/>
  <c r="H158" i="37" s="1"/>
  <c r="F156" i="37"/>
  <c r="H156" i="37" s="1"/>
  <c r="F14" i="37"/>
  <c r="H14" i="37" s="1"/>
  <c r="F102" i="37"/>
  <c r="H102" i="37" s="1"/>
  <c r="F107" i="37"/>
  <c r="H107" i="37" s="1"/>
  <c r="F8" i="37"/>
  <c r="H8" i="37" s="1"/>
  <c r="F90" i="37"/>
  <c r="H90" i="37" s="1"/>
  <c r="F48" i="37"/>
  <c r="H48" i="37" s="1"/>
  <c r="F43" i="37"/>
  <c r="H43" i="37" s="1"/>
  <c r="F86" i="37"/>
  <c r="H86" i="37" s="1"/>
  <c r="F53" i="37"/>
  <c r="H53" i="37" s="1"/>
  <c r="F64" i="37"/>
  <c r="H64" i="37" s="1"/>
  <c r="F65" i="37"/>
  <c r="H65" i="37" s="1"/>
  <c r="F130" i="37"/>
  <c r="H130" i="37" s="1"/>
  <c r="F129" i="37"/>
  <c r="H129" i="37" s="1"/>
  <c r="F106" i="37"/>
  <c r="H106" i="37" s="1"/>
  <c r="F34" i="37"/>
  <c r="H34" i="37" s="1"/>
  <c r="F31" i="37"/>
  <c r="H31" i="37" s="1"/>
  <c r="F149" i="37"/>
  <c r="H149" i="37" s="1"/>
  <c r="F22" i="37"/>
  <c r="H22" i="37" s="1"/>
  <c r="F94" i="37"/>
  <c r="H94" i="37" s="1"/>
  <c r="F131" i="37"/>
  <c r="H131" i="37" s="1"/>
  <c r="F91" i="37"/>
  <c r="H91" i="37" s="1"/>
  <c r="F155" i="37"/>
  <c r="H155" i="37" s="1"/>
  <c r="F105" i="37"/>
  <c r="H105" i="37" s="1"/>
  <c r="F13" i="37"/>
  <c r="H13" i="37" s="1"/>
  <c r="F122" i="37"/>
  <c r="H122" i="37" s="1"/>
  <c r="F62" i="37"/>
  <c r="H62" i="37" s="1"/>
  <c r="F126" i="37"/>
  <c r="H126" i="37" s="1"/>
  <c r="F112" i="37"/>
  <c r="H112" i="37" s="1"/>
  <c r="F119" i="37"/>
  <c r="H119" i="37" s="1"/>
  <c r="F55" i="37"/>
  <c r="H55" i="37" s="1"/>
  <c r="F152" i="37"/>
  <c r="H152" i="37" s="1"/>
  <c r="F75" i="37"/>
  <c r="H75" i="37" s="1"/>
  <c r="F83" i="37"/>
  <c r="H83" i="37" s="1"/>
  <c r="F56" i="37"/>
  <c r="H56" i="37" s="1"/>
  <c r="F59" i="37"/>
  <c r="H59" i="37" s="1"/>
  <c r="F111" i="37"/>
  <c r="H111" i="37" s="1"/>
  <c r="F109" i="37"/>
  <c r="H109" i="37" s="1"/>
  <c r="F18" i="37"/>
  <c r="H18" i="37" s="1"/>
  <c r="F7" i="37"/>
  <c r="H7" i="37" s="1"/>
  <c r="F20" i="37"/>
  <c r="H20" i="37" s="1"/>
  <c r="F16" i="37"/>
  <c r="H16" i="37" s="1"/>
  <c r="F138" i="37"/>
  <c r="H138" i="37" s="1"/>
  <c r="F137" i="37"/>
  <c r="H137" i="37" s="1"/>
  <c r="F23" i="37"/>
  <c r="H23" i="37" s="1"/>
  <c r="F160" i="37"/>
  <c r="H160" i="37" s="1"/>
  <c r="D7" i="36" l="1"/>
  <c r="D8" i="36"/>
  <c r="D6" i="36"/>
  <c r="H6" i="37"/>
  <c r="H163" i="37" l="1"/>
  <c r="H61" i="38" l="1"/>
  <c r="H65" i="38"/>
  <c r="H116" i="38"/>
  <c r="H98" i="38"/>
  <c r="H53" i="38"/>
  <c r="H143" i="38"/>
  <c r="H129" i="38"/>
  <c r="H154" i="38"/>
  <c r="H151" i="38"/>
  <c r="H165" i="38"/>
  <c r="H162" i="38"/>
  <c r="H58" i="38"/>
  <c r="H48" i="38"/>
  <c r="H71" i="38"/>
  <c r="H45" i="38"/>
  <c r="H93" i="38"/>
  <c r="H55" i="38"/>
  <c r="H106" i="38"/>
  <c r="H90" i="38"/>
  <c r="H82" i="38"/>
  <c r="H158" i="38"/>
  <c r="H132" i="38"/>
  <c r="H119" i="38"/>
  <c r="H34" i="38"/>
  <c r="H99" i="38"/>
  <c r="H102" i="38"/>
  <c r="H150" i="38"/>
  <c r="H147" i="38"/>
  <c r="H77" i="38"/>
  <c r="H127" i="38"/>
  <c r="H51" i="38"/>
  <c r="H62" i="38"/>
  <c r="H109" i="38"/>
  <c r="H49" i="38"/>
  <c r="H107" i="38"/>
  <c r="H26" i="38"/>
  <c r="H136" i="38"/>
  <c r="H78" i="38"/>
  <c r="H91" i="38"/>
  <c r="H80" i="38"/>
  <c r="H167" i="38"/>
  <c r="H84" i="38"/>
  <c r="H121" i="38"/>
  <c r="H38" i="38"/>
  <c r="H25" i="38"/>
  <c r="H36" i="38"/>
  <c r="H149" i="38"/>
  <c r="H146" i="38"/>
  <c r="H30" i="38"/>
  <c r="H135" i="38"/>
  <c r="H60" i="38"/>
  <c r="H161" i="38"/>
  <c r="H160" i="38"/>
  <c r="H47" i="38"/>
  <c r="H27" i="38"/>
  <c r="H114" i="38"/>
  <c r="H75" i="38"/>
  <c r="H141" i="38"/>
  <c r="H142" i="38"/>
  <c r="H95" i="38"/>
  <c r="H74" i="38"/>
  <c r="H79" i="38"/>
  <c r="H88" i="38"/>
  <c r="H173" i="38"/>
  <c r="H57" i="38"/>
  <c r="H170" i="38"/>
  <c r="H42" i="38"/>
  <c r="H63" i="38"/>
  <c r="H41" i="38"/>
  <c r="H157" i="38"/>
  <c r="H120" i="38"/>
  <c r="H148" i="38"/>
  <c r="H101" i="38"/>
  <c r="H124" i="38"/>
  <c r="H86" i="38"/>
  <c r="H159" i="38"/>
  <c r="H52" i="38"/>
  <c r="H32" i="38"/>
  <c r="H85" i="38"/>
  <c r="H87" i="38"/>
  <c r="H70" i="38"/>
  <c r="H83" i="38"/>
  <c r="H94" i="38"/>
  <c r="H128" i="38"/>
  <c r="H125" i="38"/>
  <c r="H123" i="38"/>
  <c r="H105" i="38"/>
  <c r="H172" i="38"/>
  <c r="H67" i="38"/>
  <c r="H89" i="38"/>
  <c r="H81" i="38"/>
  <c r="H166" i="38"/>
  <c r="H66" i="38"/>
  <c r="H126" i="38"/>
  <c r="H118" i="38"/>
  <c r="H134" i="38"/>
  <c r="H28" i="38"/>
  <c r="H111" i="38"/>
  <c r="H168" i="38"/>
  <c r="H97" i="38"/>
  <c r="H139" i="38"/>
  <c r="H103" i="38"/>
  <c r="H156" i="38"/>
  <c r="H153" i="38"/>
  <c r="H37" i="38"/>
  <c r="H163" i="38"/>
  <c r="H43" i="38"/>
  <c r="H112" i="38"/>
  <c r="H137" i="38"/>
  <c r="H138" i="38"/>
  <c r="H73" i="38"/>
  <c r="H72" i="38"/>
  <c r="H64" i="38"/>
  <c r="H92" i="38"/>
  <c r="H54" i="38"/>
  <c r="H59" i="38"/>
  <c r="H96" i="38"/>
  <c r="H130" i="38"/>
  <c r="H104" i="38"/>
  <c r="H155" i="38"/>
  <c r="H152" i="38"/>
  <c r="H31" i="38"/>
  <c r="H24" i="38"/>
  <c r="H113" i="38"/>
  <c r="H108" i="38"/>
  <c r="H29" i="38"/>
  <c r="H169" i="38"/>
  <c r="H171" i="38"/>
  <c r="H40" i="38"/>
  <c r="H44" i="38"/>
  <c r="H50" i="38"/>
  <c r="H180" i="38" l="1"/>
  <c r="H179" i="38" s="1"/>
  <c r="H177" i="38"/>
  <c r="H133" i="38"/>
  <c r="H144" i="38"/>
  <c r="H145" i="38"/>
  <c r="H35" i="38"/>
  <c r="H23" i="38"/>
  <c r="H33" i="38"/>
  <c r="H115" i="38"/>
  <c r="H117" i="38"/>
  <c r="H69" i="38"/>
  <c r="H20" i="38"/>
  <c r="H19" i="38"/>
  <c r="H18" i="38"/>
  <c r="F9" i="36"/>
  <c r="F7" i="36"/>
  <c r="F8" i="36"/>
  <c r="F6" i="36"/>
  <c r="H21" i="38" l="1"/>
  <c r="H17" i="38"/>
  <c r="H182" i="38" s="1"/>
  <c r="H176" i="38"/>
  <c r="F10" i="36"/>
  <c r="E119" i="35"/>
  <c r="E48" i="35"/>
  <c r="E34" i="35"/>
  <c r="F11" i="36" l="1"/>
  <c r="H305" i="33"/>
  <c r="F305" i="33"/>
  <c r="O304" i="33"/>
  <c r="Q304" i="33" s="1"/>
  <c r="L304" i="33"/>
  <c r="J304" i="33"/>
  <c r="H304" i="33"/>
  <c r="P304" i="33" s="1"/>
  <c r="R304" i="33" s="1"/>
  <c r="F304" i="33"/>
  <c r="F303" i="33"/>
  <c r="O302" i="33"/>
  <c r="Q302" i="33" s="1"/>
  <c r="L302" i="33"/>
  <c r="J302" i="33"/>
  <c r="H302" i="33"/>
  <c r="F302" i="33"/>
  <c r="O301" i="33"/>
  <c r="Q301" i="33" s="1"/>
  <c r="L301" i="33"/>
  <c r="J301" i="33"/>
  <c r="H301" i="33"/>
  <c r="F301" i="33"/>
  <c r="O298" i="33"/>
  <c r="Q298" i="33" s="1"/>
  <c r="L298" i="33"/>
  <c r="J298" i="33"/>
  <c r="H298" i="33"/>
  <c r="F298" i="33"/>
  <c r="L297" i="33"/>
  <c r="O296" i="33"/>
  <c r="Q296" i="33" s="1"/>
  <c r="L296" i="33"/>
  <c r="J296" i="33"/>
  <c r="H296" i="33"/>
  <c r="P296" i="33" s="1"/>
  <c r="F296" i="33"/>
  <c r="R296" i="33" s="1"/>
  <c r="Q295" i="33"/>
  <c r="O295" i="33"/>
  <c r="L295" i="33"/>
  <c r="J295" i="33"/>
  <c r="H295" i="33"/>
  <c r="P295" i="33" s="1"/>
  <c r="F295" i="33"/>
  <c r="O294" i="33"/>
  <c r="Q294" i="33" s="1"/>
  <c r="L294" i="33"/>
  <c r="J294" i="33"/>
  <c r="H294" i="33"/>
  <c r="F294" i="33"/>
  <c r="O293" i="33"/>
  <c r="Q293" i="33" s="1"/>
  <c r="L293" i="33"/>
  <c r="J293" i="33"/>
  <c r="H293" i="33"/>
  <c r="F293" i="33"/>
  <c r="Q292" i="33"/>
  <c r="O292" i="33"/>
  <c r="L292" i="33"/>
  <c r="J292" i="33"/>
  <c r="H292" i="33"/>
  <c r="F292" i="33"/>
  <c r="O291" i="33"/>
  <c r="Q291" i="33" s="1"/>
  <c r="L291" i="33"/>
  <c r="J291" i="33"/>
  <c r="H291" i="33"/>
  <c r="F291" i="33"/>
  <c r="O290" i="33"/>
  <c r="Q290" i="33" s="1"/>
  <c r="L290" i="33"/>
  <c r="J290" i="33"/>
  <c r="H290" i="33"/>
  <c r="P290" i="33" s="1"/>
  <c r="F290" i="33"/>
  <c r="Q289" i="33"/>
  <c r="O289" i="33"/>
  <c r="L289" i="33"/>
  <c r="J289" i="33"/>
  <c r="H289" i="33"/>
  <c r="D289" i="33"/>
  <c r="F289" i="33" s="1"/>
  <c r="O288" i="33"/>
  <c r="L288" i="33"/>
  <c r="J288" i="33"/>
  <c r="H288" i="33"/>
  <c r="D288" i="33"/>
  <c r="Q288" i="33" s="1"/>
  <c r="O287" i="33"/>
  <c r="L287" i="33"/>
  <c r="J287" i="33"/>
  <c r="H287" i="33"/>
  <c r="D287" i="33"/>
  <c r="F287" i="33" s="1"/>
  <c r="O286" i="33"/>
  <c r="L286" i="33"/>
  <c r="J286" i="33"/>
  <c r="H286" i="33"/>
  <c r="D286" i="33"/>
  <c r="F286" i="33" s="1"/>
  <c r="O285" i="33"/>
  <c r="Q285" i="33" s="1"/>
  <c r="L285" i="33"/>
  <c r="J285" i="33"/>
  <c r="H285" i="33"/>
  <c r="D285" i="33"/>
  <c r="F285" i="33" s="1"/>
  <c r="O284" i="33"/>
  <c r="L284" i="33"/>
  <c r="J284" i="33"/>
  <c r="H284" i="33"/>
  <c r="F284" i="33"/>
  <c r="D284" i="33"/>
  <c r="Q284" i="33" s="1"/>
  <c r="O283" i="33"/>
  <c r="L283" i="33"/>
  <c r="J283" i="33"/>
  <c r="P283" i="33" s="1"/>
  <c r="H283" i="33"/>
  <c r="D283" i="33"/>
  <c r="F283" i="33" s="1"/>
  <c r="O282" i="33"/>
  <c r="L282" i="33"/>
  <c r="J282" i="33"/>
  <c r="H282" i="33"/>
  <c r="P282" i="33" s="1"/>
  <c r="O281" i="33"/>
  <c r="L281" i="33"/>
  <c r="J281" i="33"/>
  <c r="H281" i="33"/>
  <c r="F281" i="33"/>
  <c r="D281" i="33"/>
  <c r="Q281" i="33" s="1"/>
  <c r="O280" i="33"/>
  <c r="L280" i="33"/>
  <c r="J280" i="33"/>
  <c r="H280" i="33"/>
  <c r="F280" i="33"/>
  <c r="D280" i="33"/>
  <c r="O279" i="33"/>
  <c r="L279" i="33"/>
  <c r="J279" i="33"/>
  <c r="P279" i="33" s="1"/>
  <c r="H279" i="33"/>
  <c r="D279" i="33"/>
  <c r="F279" i="33" s="1"/>
  <c r="R279" i="33" s="1"/>
  <c r="O278" i="33"/>
  <c r="Q278" i="33" s="1"/>
  <c r="L278" i="33"/>
  <c r="J278" i="33"/>
  <c r="H278" i="33"/>
  <c r="F278" i="33"/>
  <c r="O277" i="33"/>
  <c r="Q277" i="33" s="1"/>
  <c r="L277" i="33"/>
  <c r="J277" i="33"/>
  <c r="H277" i="33"/>
  <c r="P277" i="33" s="1"/>
  <c r="F277" i="33"/>
  <c r="Q276" i="33"/>
  <c r="O276" i="33"/>
  <c r="L276" i="33"/>
  <c r="J276" i="33"/>
  <c r="H276" i="33"/>
  <c r="F276" i="33"/>
  <c r="O275" i="33"/>
  <c r="Q275" i="33" s="1"/>
  <c r="L275" i="33"/>
  <c r="J275" i="33"/>
  <c r="H275" i="33"/>
  <c r="P275" i="33" s="1"/>
  <c r="R275" i="33" s="1"/>
  <c r="F275" i="33"/>
  <c r="O274" i="33"/>
  <c r="Q274" i="33" s="1"/>
  <c r="L274" i="33"/>
  <c r="J274" i="33"/>
  <c r="H274" i="33"/>
  <c r="F274" i="33"/>
  <c r="O273" i="33"/>
  <c r="Q273" i="33" s="1"/>
  <c r="L273" i="33"/>
  <c r="J273" i="33"/>
  <c r="H273" i="33"/>
  <c r="P273" i="33" s="1"/>
  <c r="F273" i="33"/>
  <c r="O272" i="33"/>
  <c r="Q272" i="33" s="1"/>
  <c r="L272" i="33"/>
  <c r="J272" i="33"/>
  <c r="P272" i="33" s="1"/>
  <c r="R272" i="33" s="1"/>
  <c r="H272" i="33"/>
  <c r="F272" i="33"/>
  <c r="O271" i="33"/>
  <c r="Q271" i="33" s="1"/>
  <c r="L271" i="33"/>
  <c r="J271" i="33"/>
  <c r="H271" i="33"/>
  <c r="F271" i="33"/>
  <c r="O270" i="33"/>
  <c r="Q270" i="33" s="1"/>
  <c r="L270" i="33"/>
  <c r="J270" i="33"/>
  <c r="H270" i="33"/>
  <c r="P270" i="33" s="1"/>
  <c r="R270" i="33" s="1"/>
  <c r="F270" i="33"/>
  <c r="O269" i="33"/>
  <c r="Q269" i="33" s="1"/>
  <c r="L269" i="33"/>
  <c r="J269" i="33"/>
  <c r="H269" i="33"/>
  <c r="P269" i="33" s="1"/>
  <c r="F269" i="33"/>
  <c r="O268" i="33"/>
  <c r="Q268" i="33" s="1"/>
  <c r="L268" i="33"/>
  <c r="J268" i="33"/>
  <c r="H268" i="33"/>
  <c r="F268" i="33"/>
  <c r="O267" i="33"/>
  <c r="Q267" i="33" s="1"/>
  <c r="L267" i="33"/>
  <c r="J267" i="33"/>
  <c r="H267" i="33"/>
  <c r="P267" i="33" s="1"/>
  <c r="R267" i="33" s="1"/>
  <c r="F267" i="33"/>
  <c r="O266" i="33"/>
  <c r="Q266" i="33" s="1"/>
  <c r="L266" i="33"/>
  <c r="J266" i="33"/>
  <c r="H266" i="33"/>
  <c r="F266" i="33"/>
  <c r="O265" i="33"/>
  <c r="Q265" i="33" s="1"/>
  <c r="L265" i="33"/>
  <c r="J265" i="33"/>
  <c r="H265" i="33"/>
  <c r="F265" i="33"/>
  <c r="O264" i="33"/>
  <c r="Q264" i="33" s="1"/>
  <c r="L264" i="33"/>
  <c r="J264" i="33"/>
  <c r="P264" i="33" s="1"/>
  <c r="H264" i="33"/>
  <c r="F264" i="33"/>
  <c r="O263" i="33"/>
  <c r="Q263" i="33" s="1"/>
  <c r="L263" i="33"/>
  <c r="P263" i="33" s="1"/>
  <c r="J263" i="33"/>
  <c r="H263" i="33"/>
  <c r="F263" i="33"/>
  <c r="O262" i="33"/>
  <c r="Q262" i="33" s="1"/>
  <c r="L262" i="33"/>
  <c r="J262" i="33"/>
  <c r="H262" i="33"/>
  <c r="P262" i="33" s="1"/>
  <c r="F262" i="33"/>
  <c r="R262" i="33" s="1"/>
  <c r="Q261" i="33"/>
  <c r="P261" i="33"/>
  <c r="O261" i="33"/>
  <c r="L261" i="33"/>
  <c r="J261" i="33"/>
  <c r="H261" i="33"/>
  <c r="F261" i="33"/>
  <c r="O260" i="33"/>
  <c r="Q260" i="33" s="1"/>
  <c r="L260" i="33"/>
  <c r="J260" i="33"/>
  <c r="H260" i="33"/>
  <c r="F260" i="33"/>
  <c r="O259" i="33"/>
  <c r="Q259" i="33" s="1"/>
  <c r="L259" i="33"/>
  <c r="J259" i="33"/>
  <c r="H259" i="33"/>
  <c r="F259" i="33"/>
  <c r="O258" i="33"/>
  <c r="Q258" i="33" s="1"/>
  <c r="L258" i="33"/>
  <c r="J258" i="33"/>
  <c r="H258" i="33"/>
  <c r="F258" i="33"/>
  <c r="O257" i="33"/>
  <c r="Q257" i="33" s="1"/>
  <c r="L257" i="33"/>
  <c r="J257" i="33"/>
  <c r="H257" i="33"/>
  <c r="F257" i="33"/>
  <c r="O256" i="33"/>
  <c r="Q256" i="33" s="1"/>
  <c r="L256" i="33"/>
  <c r="J256" i="33"/>
  <c r="P256" i="33" s="1"/>
  <c r="H256" i="33"/>
  <c r="F256" i="33"/>
  <c r="O255" i="33"/>
  <c r="Q255" i="33" s="1"/>
  <c r="L255" i="33"/>
  <c r="J255" i="33"/>
  <c r="H255" i="33"/>
  <c r="F255" i="33"/>
  <c r="O254" i="33"/>
  <c r="Q254" i="33" s="1"/>
  <c r="L254" i="33"/>
  <c r="J254" i="33"/>
  <c r="H254" i="33"/>
  <c r="P254" i="33" s="1"/>
  <c r="F254" i="33"/>
  <c r="R254" i="33" s="1"/>
  <c r="P253" i="33"/>
  <c r="O253" i="33"/>
  <c r="Q253" i="33" s="1"/>
  <c r="L253" i="33"/>
  <c r="J253" i="33"/>
  <c r="H253" i="33"/>
  <c r="F253" i="33"/>
  <c r="O252" i="33"/>
  <c r="Q252" i="33" s="1"/>
  <c r="L252" i="33"/>
  <c r="J252" i="33"/>
  <c r="H252" i="33"/>
  <c r="F252" i="33"/>
  <c r="O251" i="33"/>
  <c r="Q251" i="33" s="1"/>
  <c r="L251" i="33"/>
  <c r="J251" i="33"/>
  <c r="H251" i="33"/>
  <c r="F251" i="33"/>
  <c r="O250" i="33"/>
  <c r="Q250" i="33" s="1"/>
  <c r="L250" i="33"/>
  <c r="J250" i="33"/>
  <c r="H250" i="33"/>
  <c r="F250" i="33"/>
  <c r="O249" i="33"/>
  <c r="Q249" i="33" s="1"/>
  <c r="L249" i="33"/>
  <c r="J249" i="33"/>
  <c r="H249" i="33"/>
  <c r="P249" i="33" s="1"/>
  <c r="R249" i="33" s="1"/>
  <c r="F249" i="33"/>
  <c r="O248" i="33"/>
  <c r="Q248" i="33" s="1"/>
  <c r="L248" i="33"/>
  <c r="J248" i="33"/>
  <c r="P248" i="33" s="1"/>
  <c r="H248" i="33"/>
  <c r="F248" i="33"/>
  <c r="O247" i="33"/>
  <c r="Q247" i="33" s="1"/>
  <c r="L247" i="33"/>
  <c r="J247" i="33"/>
  <c r="H247" i="33"/>
  <c r="F247" i="33"/>
  <c r="O246" i="33"/>
  <c r="Q246" i="33" s="1"/>
  <c r="L246" i="33"/>
  <c r="J246" i="33"/>
  <c r="H246" i="33"/>
  <c r="P246" i="33" s="1"/>
  <c r="R246" i="33" s="1"/>
  <c r="F246" i="33"/>
  <c r="O245" i="33"/>
  <c r="Q245" i="33" s="1"/>
  <c r="L245" i="33"/>
  <c r="J245" i="33"/>
  <c r="H245" i="33"/>
  <c r="P245" i="33" s="1"/>
  <c r="F245" i="33"/>
  <c r="O244" i="33"/>
  <c r="Q244" i="33" s="1"/>
  <c r="L244" i="33"/>
  <c r="J244" i="33"/>
  <c r="H244" i="33"/>
  <c r="F244" i="33"/>
  <c r="O243" i="33"/>
  <c r="Q243" i="33" s="1"/>
  <c r="L243" i="33"/>
  <c r="J243" i="33"/>
  <c r="H243" i="33"/>
  <c r="P243" i="33" s="1"/>
  <c r="R243" i="33" s="1"/>
  <c r="F243" i="33"/>
  <c r="Q242" i="33"/>
  <c r="O242" i="33"/>
  <c r="L242" i="33"/>
  <c r="J242" i="33"/>
  <c r="H242" i="33"/>
  <c r="P242" i="33" s="1"/>
  <c r="F242" i="33"/>
  <c r="O241" i="33"/>
  <c r="Q241" i="33" s="1"/>
  <c r="L241" i="33"/>
  <c r="J241" i="33"/>
  <c r="H241" i="33"/>
  <c r="F241" i="33"/>
  <c r="O240" i="33"/>
  <c r="Q240" i="33" s="1"/>
  <c r="L240" i="33"/>
  <c r="J240" i="33"/>
  <c r="H240" i="33"/>
  <c r="F240" i="33"/>
  <c r="Q239" i="33"/>
  <c r="O239" i="33"/>
  <c r="L239" i="33"/>
  <c r="J239" i="33"/>
  <c r="H239" i="33"/>
  <c r="F239" i="33"/>
  <c r="R238" i="33"/>
  <c r="P238" i="33"/>
  <c r="O238" i="33"/>
  <c r="Q238" i="33" s="1"/>
  <c r="L238" i="33"/>
  <c r="J238" i="33"/>
  <c r="H238" i="33"/>
  <c r="F238" i="33"/>
  <c r="O237" i="33"/>
  <c r="Q237" i="33" s="1"/>
  <c r="L237" i="33"/>
  <c r="J237" i="33"/>
  <c r="H237" i="33"/>
  <c r="P237" i="33" s="1"/>
  <c r="F237" i="33"/>
  <c r="Q236" i="33"/>
  <c r="O236" i="33"/>
  <c r="L236" i="33"/>
  <c r="J236" i="33"/>
  <c r="H236" i="33"/>
  <c r="P236" i="33" s="1"/>
  <c r="R236" i="33" s="1"/>
  <c r="F236" i="33"/>
  <c r="O235" i="33"/>
  <c r="Q235" i="33" s="1"/>
  <c r="L235" i="33"/>
  <c r="J235" i="33"/>
  <c r="H235" i="33"/>
  <c r="P235" i="33" s="1"/>
  <c r="F235" i="33"/>
  <c r="R235" i="33" s="1"/>
  <c r="O234" i="33"/>
  <c r="Q234" i="33" s="1"/>
  <c r="L234" i="33"/>
  <c r="J234" i="33"/>
  <c r="H234" i="33"/>
  <c r="F234" i="33"/>
  <c r="O233" i="33"/>
  <c r="Q233" i="33" s="1"/>
  <c r="L233" i="33"/>
  <c r="J233" i="33"/>
  <c r="H233" i="33"/>
  <c r="P233" i="33" s="1"/>
  <c r="F233" i="33"/>
  <c r="O232" i="33"/>
  <c r="Q232" i="33" s="1"/>
  <c r="L232" i="33"/>
  <c r="J232" i="33"/>
  <c r="H232" i="33"/>
  <c r="F232" i="33"/>
  <c r="O231" i="33"/>
  <c r="Q231" i="33" s="1"/>
  <c r="L231" i="33"/>
  <c r="J231" i="33"/>
  <c r="H231" i="33"/>
  <c r="F231" i="33"/>
  <c r="P230" i="33"/>
  <c r="R230" i="33" s="1"/>
  <c r="O230" i="33"/>
  <c r="Q230" i="33" s="1"/>
  <c r="L230" i="33"/>
  <c r="J230" i="33"/>
  <c r="H230" i="33"/>
  <c r="F230" i="33"/>
  <c r="Q229" i="33"/>
  <c r="O229" i="33"/>
  <c r="L229" i="33"/>
  <c r="J229" i="33"/>
  <c r="H229" i="33"/>
  <c r="P229" i="33" s="1"/>
  <c r="F229" i="33"/>
  <c r="Q228" i="33"/>
  <c r="O228" i="33"/>
  <c r="L228" i="33"/>
  <c r="J228" i="33"/>
  <c r="H228" i="33"/>
  <c r="F228" i="33"/>
  <c r="O227" i="33"/>
  <c r="Q227" i="33" s="1"/>
  <c r="L227" i="33"/>
  <c r="J227" i="33"/>
  <c r="H227" i="33"/>
  <c r="F227" i="33"/>
  <c r="Q226" i="33"/>
  <c r="O226" i="33"/>
  <c r="L226" i="33"/>
  <c r="J226" i="33"/>
  <c r="H226" i="33"/>
  <c r="F226" i="33"/>
  <c r="O225" i="33"/>
  <c r="Q225" i="33" s="1"/>
  <c r="L225" i="33"/>
  <c r="J225" i="33"/>
  <c r="H225" i="33"/>
  <c r="F225" i="33"/>
  <c r="O224" i="33"/>
  <c r="Q224" i="33" s="1"/>
  <c r="L224" i="33"/>
  <c r="J224" i="33"/>
  <c r="H224" i="33"/>
  <c r="F224" i="33"/>
  <c r="O223" i="33"/>
  <c r="Q223" i="33" s="1"/>
  <c r="L223" i="33"/>
  <c r="J223" i="33"/>
  <c r="H223" i="33"/>
  <c r="F223" i="33"/>
  <c r="R222" i="33"/>
  <c r="P222" i="33"/>
  <c r="O222" i="33"/>
  <c r="Q222" i="33" s="1"/>
  <c r="L222" i="33"/>
  <c r="J222" i="33"/>
  <c r="H222" i="33"/>
  <c r="F222" i="33"/>
  <c r="Q221" i="33"/>
  <c r="O221" i="33"/>
  <c r="L221" i="33"/>
  <c r="J221" i="33"/>
  <c r="H221" i="33"/>
  <c r="P221" i="33" s="1"/>
  <c r="F221" i="33"/>
  <c r="Q220" i="33"/>
  <c r="O220" i="33"/>
  <c r="L220" i="33"/>
  <c r="J220" i="33"/>
  <c r="H220" i="33"/>
  <c r="F220" i="33"/>
  <c r="O219" i="33"/>
  <c r="Q219" i="33" s="1"/>
  <c r="L219" i="33"/>
  <c r="J219" i="33"/>
  <c r="P219" i="33" s="1"/>
  <c r="H219" i="33"/>
  <c r="F219" i="33"/>
  <c r="O218" i="33"/>
  <c r="Q218" i="33" s="1"/>
  <c r="L218" i="33"/>
  <c r="J218" i="33"/>
  <c r="H218" i="33"/>
  <c r="F218" i="33"/>
  <c r="O217" i="33"/>
  <c r="L217" i="33"/>
  <c r="J217" i="33"/>
  <c r="H217" i="33"/>
  <c r="D217" i="33"/>
  <c r="F217" i="33" s="1"/>
  <c r="Q216" i="33"/>
  <c r="O216" i="33"/>
  <c r="L216" i="33"/>
  <c r="J216" i="33"/>
  <c r="H216" i="33"/>
  <c r="F216" i="33"/>
  <c r="O215" i="33"/>
  <c r="Q215" i="33" s="1"/>
  <c r="L215" i="33"/>
  <c r="J215" i="33"/>
  <c r="P215" i="33" s="1"/>
  <c r="R215" i="33" s="1"/>
  <c r="H215" i="33"/>
  <c r="F215" i="33"/>
  <c r="Q214" i="33"/>
  <c r="O214" i="33"/>
  <c r="L214" i="33"/>
  <c r="J214" i="33"/>
  <c r="H214" i="33"/>
  <c r="F214" i="33"/>
  <c r="O213" i="33"/>
  <c r="Q213" i="33" s="1"/>
  <c r="L213" i="33"/>
  <c r="J213" i="33"/>
  <c r="H213" i="33"/>
  <c r="P213" i="33" s="1"/>
  <c r="R213" i="33" s="1"/>
  <c r="F213" i="33"/>
  <c r="O212" i="33"/>
  <c r="Q212" i="33" s="1"/>
  <c r="L212" i="33"/>
  <c r="J212" i="33"/>
  <c r="P212" i="33" s="1"/>
  <c r="R212" i="33" s="1"/>
  <c r="H212" i="33"/>
  <c r="F212" i="33"/>
  <c r="O211" i="33"/>
  <c r="Q211" i="33" s="1"/>
  <c r="L211" i="33"/>
  <c r="J211" i="33"/>
  <c r="H211" i="33"/>
  <c r="F211" i="33"/>
  <c r="O210" i="33"/>
  <c r="Q210" i="33" s="1"/>
  <c r="L210" i="33"/>
  <c r="J210" i="33"/>
  <c r="H210" i="33"/>
  <c r="P210" i="33" s="1"/>
  <c r="R210" i="33" s="1"/>
  <c r="F210" i="33"/>
  <c r="Q209" i="33"/>
  <c r="O209" i="33"/>
  <c r="L209" i="33"/>
  <c r="J209" i="33"/>
  <c r="H209" i="33"/>
  <c r="F209" i="33"/>
  <c r="O208" i="33"/>
  <c r="Q208" i="33" s="1"/>
  <c r="L208" i="33"/>
  <c r="J208" i="33"/>
  <c r="H208" i="33"/>
  <c r="P208" i="33" s="1"/>
  <c r="R208" i="33" s="1"/>
  <c r="F208" i="33"/>
  <c r="O207" i="33"/>
  <c r="Q207" i="33" s="1"/>
  <c r="L207" i="33"/>
  <c r="J207" i="33"/>
  <c r="P207" i="33" s="1"/>
  <c r="H207" i="33"/>
  <c r="F207" i="33"/>
  <c r="O206" i="33"/>
  <c r="Q206" i="33" s="1"/>
  <c r="L206" i="33"/>
  <c r="J206" i="33"/>
  <c r="H206" i="33"/>
  <c r="P206" i="33" s="1"/>
  <c r="F206" i="33"/>
  <c r="O205" i="33"/>
  <c r="Q205" i="33" s="1"/>
  <c r="L205" i="33"/>
  <c r="J205" i="33"/>
  <c r="H205" i="33"/>
  <c r="F205" i="33"/>
  <c r="O204" i="33"/>
  <c r="Q204" i="33" s="1"/>
  <c r="L204" i="33"/>
  <c r="J204" i="33"/>
  <c r="H204" i="33"/>
  <c r="P204" i="33" s="1"/>
  <c r="F204" i="33"/>
  <c r="R204" i="33" s="1"/>
  <c r="O203" i="33"/>
  <c r="Q203" i="33" s="1"/>
  <c r="L203" i="33"/>
  <c r="J203" i="33"/>
  <c r="H203" i="33"/>
  <c r="F203" i="33"/>
  <c r="A203" i="33"/>
  <c r="A204" i="33" s="1"/>
  <c r="A205" i="33" s="1"/>
  <c r="A206" i="33" s="1"/>
  <c r="A207" i="33" s="1"/>
  <c r="A208" i="33" s="1"/>
  <c r="A209" i="33" s="1"/>
  <c r="A210" i="33" s="1"/>
  <c r="A211" i="33" s="1"/>
  <c r="A212" i="33" s="1"/>
  <c r="A213" i="33" s="1"/>
  <c r="A214" i="33" s="1"/>
  <c r="A215" i="33" s="1"/>
  <c r="A216" i="33" s="1"/>
  <c r="A217" i="33" s="1"/>
  <c r="A218" i="33" s="1"/>
  <c r="A219" i="33" s="1"/>
  <c r="A220" i="33" s="1"/>
  <c r="A221" i="33" s="1"/>
  <c r="A222" i="33" s="1"/>
  <c r="A223" i="33" s="1"/>
  <c r="A224" i="33" s="1"/>
  <c r="A225" i="33" s="1"/>
  <c r="A226" i="33" s="1"/>
  <c r="A227" i="33" s="1"/>
  <c r="A228" i="33" s="1"/>
  <c r="A229" i="33" s="1"/>
  <c r="A230" i="33" s="1"/>
  <c r="A231" i="33" s="1"/>
  <c r="A232" i="33" s="1"/>
  <c r="A233" i="33" s="1"/>
  <c r="A234" i="33" s="1"/>
  <c r="A235" i="33" s="1"/>
  <c r="A236" i="33" s="1"/>
  <c r="A237" i="33" s="1"/>
  <c r="A238" i="33" s="1"/>
  <c r="A239" i="33" s="1"/>
  <c r="A240" i="33" s="1"/>
  <c r="A241" i="33" s="1"/>
  <c r="A242" i="33" s="1"/>
  <c r="A243" i="33" s="1"/>
  <c r="A244" i="33" s="1"/>
  <c r="A245" i="33" s="1"/>
  <c r="A246" i="33" s="1"/>
  <c r="A247" i="33" s="1"/>
  <c r="A248" i="33" s="1"/>
  <c r="A249" i="33" s="1"/>
  <c r="A250" i="33" s="1"/>
  <c r="A251" i="33" s="1"/>
  <c r="A252" i="33" s="1"/>
  <c r="A253" i="33" s="1"/>
  <c r="A254" i="33" s="1"/>
  <c r="A255" i="33" s="1"/>
  <c r="A256" i="33" s="1"/>
  <c r="A257" i="33" s="1"/>
  <c r="A258" i="33" s="1"/>
  <c r="A259" i="33" s="1"/>
  <c r="A260" i="33" s="1"/>
  <c r="A261" i="33" s="1"/>
  <c r="A262" i="33" s="1"/>
  <c r="A263" i="33" s="1"/>
  <c r="A264" i="33" s="1"/>
  <c r="A265" i="33" s="1"/>
  <c r="A266" i="33" s="1"/>
  <c r="A267" i="33" s="1"/>
  <c r="A268" i="33" s="1"/>
  <c r="A269" i="33" s="1"/>
  <c r="A270" i="33" s="1"/>
  <c r="A271" i="33" s="1"/>
  <c r="A272" i="33" s="1"/>
  <c r="A273" i="33" s="1"/>
  <c r="A274" i="33" s="1"/>
  <c r="A275" i="33" s="1"/>
  <c r="A276" i="33" s="1"/>
  <c r="A277" i="33" s="1"/>
  <c r="A278" i="33" s="1"/>
  <c r="A279" i="33" s="1"/>
  <c r="A280" i="33" s="1"/>
  <c r="A281" i="33" s="1"/>
  <c r="A282" i="33" s="1"/>
  <c r="A283" i="33" s="1"/>
  <c r="A285" i="33" s="1"/>
  <c r="L202" i="33"/>
  <c r="J202" i="33"/>
  <c r="Q201" i="33"/>
  <c r="O201" i="33"/>
  <c r="L201" i="33"/>
  <c r="J201" i="33"/>
  <c r="H201" i="33"/>
  <c r="F201" i="33"/>
  <c r="O200" i="33"/>
  <c r="Q200" i="33" s="1"/>
  <c r="L200" i="33"/>
  <c r="J200" i="33"/>
  <c r="H200" i="33"/>
  <c r="F200" i="33"/>
  <c r="Q199" i="33"/>
  <c r="P199" i="33"/>
  <c r="O199" i="33"/>
  <c r="L199" i="33"/>
  <c r="J199" i="33"/>
  <c r="H199" i="33"/>
  <c r="F199" i="33"/>
  <c r="O198" i="33"/>
  <c r="Q198" i="33" s="1"/>
  <c r="L198" i="33"/>
  <c r="J198" i="33"/>
  <c r="H198" i="33"/>
  <c r="P198" i="33" s="1"/>
  <c r="R198" i="33" s="1"/>
  <c r="F198" i="33"/>
  <c r="P197" i="33"/>
  <c r="R197" i="33" s="1"/>
  <c r="O197" i="33"/>
  <c r="Q197" i="33" s="1"/>
  <c r="L197" i="33"/>
  <c r="J197" i="33"/>
  <c r="H197" i="33"/>
  <c r="F197" i="33"/>
  <c r="O196" i="33"/>
  <c r="Q196" i="33" s="1"/>
  <c r="L196" i="33"/>
  <c r="J196" i="33"/>
  <c r="H196" i="33"/>
  <c r="P196" i="33" s="1"/>
  <c r="F196" i="33"/>
  <c r="L195" i="33"/>
  <c r="J195" i="33"/>
  <c r="O194" i="33"/>
  <c r="Q194" i="33" s="1"/>
  <c r="L194" i="33"/>
  <c r="J194" i="33"/>
  <c r="H194" i="33"/>
  <c r="F194" i="33"/>
  <c r="O193" i="33"/>
  <c r="Q193" i="33" s="1"/>
  <c r="L193" i="33"/>
  <c r="J193" i="33"/>
  <c r="P193" i="33" s="1"/>
  <c r="R193" i="33" s="1"/>
  <c r="H193" i="33"/>
  <c r="F193" i="33"/>
  <c r="Q192" i="33"/>
  <c r="P192" i="33"/>
  <c r="O192" i="33"/>
  <c r="L192" i="33"/>
  <c r="J192" i="33"/>
  <c r="H192" i="33"/>
  <c r="F192" i="33"/>
  <c r="O191" i="33"/>
  <c r="Q191" i="33" s="1"/>
  <c r="L191" i="33"/>
  <c r="J191" i="33"/>
  <c r="H191" i="33"/>
  <c r="F191" i="33"/>
  <c r="R190" i="33"/>
  <c r="P190" i="33"/>
  <c r="O190" i="33"/>
  <c r="Q190" i="33" s="1"/>
  <c r="L190" i="33"/>
  <c r="J190" i="33"/>
  <c r="H190" i="33"/>
  <c r="F190" i="33"/>
  <c r="O189" i="33"/>
  <c r="Q189" i="33" s="1"/>
  <c r="L189" i="33"/>
  <c r="J189" i="33"/>
  <c r="H189" i="33"/>
  <c r="P189" i="33" s="1"/>
  <c r="F189" i="33"/>
  <c r="O188" i="33"/>
  <c r="Q188" i="33" s="1"/>
  <c r="L188" i="33"/>
  <c r="J188" i="33"/>
  <c r="H188" i="33"/>
  <c r="P188" i="33" s="1"/>
  <c r="R188" i="33" s="1"/>
  <c r="F188" i="33"/>
  <c r="Q187" i="33"/>
  <c r="O187" i="33"/>
  <c r="L187" i="33"/>
  <c r="J187" i="33"/>
  <c r="P187" i="33" s="1"/>
  <c r="H187" i="33"/>
  <c r="F187" i="33"/>
  <c r="O186" i="33"/>
  <c r="Q186" i="33" s="1"/>
  <c r="L186" i="33"/>
  <c r="J186" i="33"/>
  <c r="H186" i="33"/>
  <c r="F186" i="33"/>
  <c r="A186" i="33"/>
  <c r="A187" i="33" s="1"/>
  <c r="A188" i="33" s="1"/>
  <c r="A189" i="33" s="1"/>
  <c r="A190" i="33" s="1"/>
  <c r="A191" i="33" s="1"/>
  <c r="A192" i="33" s="1"/>
  <c r="A193" i="33" s="1"/>
  <c r="A194" i="33" s="1"/>
  <c r="A196" i="33" s="1"/>
  <c r="A197" i="33" s="1"/>
  <c r="A198" i="33" s="1"/>
  <c r="A199" i="33" s="1"/>
  <c r="A200" i="33" s="1"/>
  <c r="A201" i="33" s="1"/>
  <c r="L185" i="33"/>
  <c r="J185" i="33"/>
  <c r="Q184" i="33"/>
  <c r="O184" i="33"/>
  <c r="L184" i="33"/>
  <c r="J184" i="33"/>
  <c r="H184" i="33"/>
  <c r="F184" i="33"/>
  <c r="O183" i="33"/>
  <c r="Q183" i="33" s="1"/>
  <c r="L183" i="33"/>
  <c r="J183" i="33"/>
  <c r="H183" i="33"/>
  <c r="P183" i="33" s="1"/>
  <c r="F183" i="33"/>
  <c r="R183" i="33" s="1"/>
  <c r="O182" i="33"/>
  <c r="Q182" i="33" s="1"/>
  <c r="L182" i="33"/>
  <c r="J182" i="33"/>
  <c r="H182" i="33"/>
  <c r="F182" i="33"/>
  <c r="O181" i="33"/>
  <c r="Q181" i="33" s="1"/>
  <c r="L181" i="33"/>
  <c r="J181" i="33"/>
  <c r="H181" i="33"/>
  <c r="F181" i="33"/>
  <c r="Q180" i="33"/>
  <c r="O180" i="33"/>
  <c r="L180" i="33"/>
  <c r="J180" i="33"/>
  <c r="H180" i="33"/>
  <c r="F180" i="33"/>
  <c r="Q179" i="33"/>
  <c r="O179" i="33"/>
  <c r="L179" i="33"/>
  <c r="J179" i="33"/>
  <c r="H179" i="33"/>
  <c r="F179" i="33"/>
  <c r="O178" i="33"/>
  <c r="Q178" i="33" s="1"/>
  <c r="L178" i="33"/>
  <c r="J178" i="33"/>
  <c r="P178" i="33" s="1"/>
  <c r="R178" i="33" s="1"/>
  <c r="H178" i="33"/>
  <c r="F178" i="33"/>
  <c r="O177" i="33"/>
  <c r="Q177" i="33" s="1"/>
  <c r="L177" i="33"/>
  <c r="J177" i="33"/>
  <c r="P177" i="33" s="1"/>
  <c r="H177" i="33"/>
  <c r="F177" i="33"/>
  <c r="Q176" i="33"/>
  <c r="O176" i="33"/>
  <c r="L176" i="33"/>
  <c r="J176" i="33"/>
  <c r="H176" i="33"/>
  <c r="F176" i="33"/>
  <c r="L175" i="33"/>
  <c r="J175" i="33"/>
  <c r="O174" i="33"/>
  <c r="Q174" i="33" s="1"/>
  <c r="L174" i="33"/>
  <c r="J174" i="33"/>
  <c r="H174" i="33"/>
  <c r="P174" i="33" s="1"/>
  <c r="F174" i="33"/>
  <c r="R174" i="33" s="1"/>
  <c r="Q173" i="33"/>
  <c r="O173" i="33"/>
  <c r="L173" i="33"/>
  <c r="J173" i="33"/>
  <c r="H173" i="33"/>
  <c r="F173" i="33"/>
  <c r="O172" i="33"/>
  <c r="Q172" i="33" s="1"/>
  <c r="L172" i="33"/>
  <c r="J172" i="33"/>
  <c r="H172" i="33"/>
  <c r="F172" i="33"/>
  <c r="O171" i="33"/>
  <c r="Q171" i="33" s="1"/>
  <c r="L171" i="33"/>
  <c r="J171" i="33"/>
  <c r="P171" i="33" s="1"/>
  <c r="H171" i="33"/>
  <c r="F171" i="33"/>
  <c r="O170" i="33"/>
  <c r="Q170" i="33" s="1"/>
  <c r="L170" i="33"/>
  <c r="J170" i="33"/>
  <c r="H170" i="33"/>
  <c r="P170" i="33" s="1"/>
  <c r="F170" i="33"/>
  <c r="O169" i="33"/>
  <c r="Q169" i="33" s="1"/>
  <c r="L169" i="33"/>
  <c r="J169" i="33"/>
  <c r="H169" i="33"/>
  <c r="F169" i="33"/>
  <c r="O168" i="33"/>
  <c r="Q168" i="33" s="1"/>
  <c r="L168" i="33"/>
  <c r="J168" i="33"/>
  <c r="H168" i="33"/>
  <c r="P168" i="33" s="1"/>
  <c r="F168" i="33"/>
  <c r="Q167" i="33"/>
  <c r="O167" i="33"/>
  <c r="L167" i="33"/>
  <c r="J167" i="33"/>
  <c r="H167" i="33"/>
  <c r="P167" i="33" s="1"/>
  <c r="F167" i="33"/>
  <c r="O166" i="33"/>
  <c r="Q166" i="33" s="1"/>
  <c r="L166" i="33"/>
  <c r="J166" i="33"/>
  <c r="H166" i="33"/>
  <c r="F166" i="33"/>
  <c r="O165" i="33"/>
  <c r="Q165" i="33" s="1"/>
  <c r="L165" i="33"/>
  <c r="J165" i="33"/>
  <c r="P165" i="33" s="1"/>
  <c r="H165" i="33"/>
  <c r="F165" i="33"/>
  <c r="O164" i="33"/>
  <c r="Q164" i="33" s="1"/>
  <c r="L164" i="33"/>
  <c r="J164" i="33"/>
  <c r="H164" i="33"/>
  <c r="F164" i="33"/>
  <c r="O163" i="33"/>
  <c r="Q163" i="33" s="1"/>
  <c r="L163" i="33"/>
  <c r="J163" i="33"/>
  <c r="H163" i="33"/>
  <c r="F163" i="33"/>
  <c r="Q162" i="33"/>
  <c r="O162" i="33"/>
  <c r="L162" i="33"/>
  <c r="J162" i="33"/>
  <c r="H162" i="33"/>
  <c r="P162" i="33" s="1"/>
  <c r="F162" i="33"/>
  <c r="O161" i="33"/>
  <c r="Q161" i="33" s="1"/>
  <c r="L161" i="33"/>
  <c r="J161" i="33"/>
  <c r="H161" i="33"/>
  <c r="F161" i="33"/>
  <c r="O160" i="33"/>
  <c r="Q160" i="33" s="1"/>
  <c r="L160" i="33"/>
  <c r="J160" i="33"/>
  <c r="H160" i="33"/>
  <c r="P160" i="33" s="1"/>
  <c r="F160" i="33"/>
  <c r="R160" i="33" s="1"/>
  <c r="Q159" i="33"/>
  <c r="O159" i="33"/>
  <c r="L159" i="33"/>
  <c r="J159" i="33"/>
  <c r="H159" i="33"/>
  <c r="P159" i="33" s="1"/>
  <c r="F159" i="33"/>
  <c r="O158" i="33"/>
  <c r="Q158" i="33" s="1"/>
  <c r="L158" i="33"/>
  <c r="J158" i="33"/>
  <c r="H158" i="33"/>
  <c r="F158" i="33"/>
  <c r="A158" i="33"/>
  <c r="A159" i="33" s="1"/>
  <c r="A160" i="33" s="1"/>
  <c r="A161" i="33" s="1"/>
  <c r="A162" i="33" s="1"/>
  <c r="A163" i="33" s="1"/>
  <c r="A164" i="33" s="1"/>
  <c r="A165" i="33" s="1"/>
  <c r="A166" i="33" s="1"/>
  <c r="A167" i="33" s="1"/>
  <c r="A168" i="33" s="1"/>
  <c r="A169" i="33" s="1"/>
  <c r="A170" i="33" s="1"/>
  <c r="A171" i="33" s="1"/>
  <c r="A172" i="33" s="1"/>
  <c r="A173" i="33" s="1"/>
  <c r="A174" i="33" s="1"/>
  <c r="A176" i="33" s="1"/>
  <c r="A177" i="33" s="1"/>
  <c r="A178" i="33" s="1"/>
  <c r="A179" i="33" s="1"/>
  <c r="A180" i="33" s="1"/>
  <c r="A181" i="33" s="1"/>
  <c r="A182" i="33" s="1"/>
  <c r="A183" i="33" s="1"/>
  <c r="A184" i="33" s="1"/>
  <c r="L157" i="33"/>
  <c r="J157" i="33"/>
  <c r="O156" i="33"/>
  <c r="Q156" i="33" s="1"/>
  <c r="L156" i="33"/>
  <c r="J156" i="33"/>
  <c r="H156" i="33"/>
  <c r="F156" i="33"/>
  <c r="O155" i="33"/>
  <c r="Q155" i="33" s="1"/>
  <c r="L155" i="33"/>
  <c r="J155" i="33"/>
  <c r="P155" i="33" s="1"/>
  <c r="H155" i="33"/>
  <c r="F155" i="33"/>
  <c r="O154" i="33"/>
  <c r="Q154" i="33" s="1"/>
  <c r="L154" i="33"/>
  <c r="J154" i="33"/>
  <c r="H154" i="33"/>
  <c r="P154" i="33" s="1"/>
  <c r="R154" i="33" s="1"/>
  <c r="F154" i="33"/>
  <c r="O153" i="33"/>
  <c r="Q153" i="33" s="1"/>
  <c r="L153" i="33"/>
  <c r="J153" i="33"/>
  <c r="H153" i="33"/>
  <c r="F153" i="33"/>
  <c r="Q152" i="33"/>
  <c r="O152" i="33"/>
  <c r="L152" i="33"/>
  <c r="J152" i="33"/>
  <c r="H152" i="33"/>
  <c r="F152" i="33"/>
  <c r="O151" i="33"/>
  <c r="Q151" i="33" s="1"/>
  <c r="L151" i="33"/>
  <c r="J151" i="33"/>
  <c r="H151" i="33"/>
  <c r="F151" i="33"/>
  <c r="O150" i="33"/>
  <c r="Q150" i="33" s="1"/>
  <c r="L150" i="33"/>
  <c r="J150" i="33"/>
  <c r="P150" i="33" s="1"/>
  <c r="H150" i="33"/>
  <c r="F150" i="33"/>
  <c r="L149" i="33"/>
  <c r="J149" i="33"/>
  <c r="O148" i="33"/>
  <c r="Q148" i="33" s="1"/>
  <c r="L148" i="33"/>
  <c r="J148" i="33"/>
  <c r="H148" i="33"/>
  <c r="F148" i="33"/>
  <c r="O147" i="33"/>
  <c r="Q147" i="33" s="1"/>
  <c r="L147" i="33"/>
  <c r="J147" i="33"/>
  <c r="H147" i="33"/>
  <c r="P147" i="33" s="1"/>
  <c r="F147" i="33"/>
  <c r="R147" i="33" s="1"/>
  <c r="O146" i="33"/>
  <c r="Q146" i="33" s="1"/>
  <c r="L146" i="33"/>
  <c r="J146" i="33"/>
  <c r="P146" i="33" s="1"/>
  <c r="R146" i="33" s="1"/>
  <c r="H146" i="33"/>
  <c r="F146" i="33"/>
  <c r="O145" i="33"/>
  <c r="Q145" i="33" s="1"/>
  <c r="L145" i="33"/>
  <c r="J145" i="33"/>
  <c r="H145" i="33"/>
  <c r="P145" i="33" s="1"/>
  <c r="F145" i="33"/>
  <c r="O144" i="33"/>
  <c r="Q144" i="33" s="1"/>
  <c r="L144" i="33"/>
  <c r="J144" i="33"/>
  <c r="H144" i="33"/>
  <c r="F144" i="33"/>
  <c r="Q143" i="33"/>
  <c r="O143" i="33"/>
  <c r="L143" i="33"/>
  <c r="J143" i="33"/>
  <c r="H143" i="33"/>
  <c r="F143" i="33"/>
  <c r="Q142" i="33"/>
  <c r="O142" i="33"/>
  <c r="L142" i="33"/>
  <c r="J142" i="33"/>
  <c r="H142" i="33"/>
  <c r="F142" i="33"/>
  <c r="O141" i="33"/>
  <c r="Q141" i="33" s="1"/>
  <c r="L141" i="33"/>
  <c r="J141" i="33"/>
  <c r="P141" i="33" s="1"/>
  <c r="R141" i="33" s="1"/>
  <c r="H141" i="33"/>
  <c r="F141" i="33"/>
  <c r="Q140" i="33"/>
  <c r="O140" i="33"/>
  <c r="L140" i="33"/>
  <c r="P140" i="33" s="1"/>
  <c r="J140" i="33"/>
  <c r="H140" i="33"/>
  <c r="F140" i="33"/>
  <c r="O139" i="33"/>
  <c r="Q139" i="33" s="1"/>
  <c r="L139" i="33"/>
  <c r="J139" i="33"/>
  <c r="H139" i="33"/>
  <c r="F139" i="33"/>
  <c r="Q138" i="33"/>
  <c r="O138" i="33"/>
  <c r="L138" i="33"/>
  <c r="J138" i="33"/>
  <c r="P138" i="33" s="1"/>
  <c r="H138" i="33"/>
  <c r="F138" i="33"/>
  <c r="O137" i="33"/>
  <c r="Q137" i="33" s="1"/>
  <c r="L137" i="33"/>
  <c r="J137" i="33"/>
  <c r="H137" i="33"/>
  <c r="F137" i="33"/>
  <c r="O136" i="33"/>
  <c r="Q136" i="33" s="1"/>
  <c r="L136" i="33"/>
  <c r="P136" i="33" s="1"/>
  <c r="R136" i="33" s="1"/>
  <c r="J136" i="33"/>
  <c r="H136" i="33"/>
  <c r="F136" i="33"/>
  <c r="O135" i="33"/>
  <c r="Q135" i="33" s="1"/>
  <c r="L135" i="33"/>
  <c r="J135" i="33"/>
  <c r="H135" i="33"/>
  <c r="P135" i="33" s="1"/>
  <c r="F135" i="33"/>
  <c r="O134" i="33"/>
  <c r="Q134" i="33" s="1"/>
  <c r="L134" i="33"/>
  <c r="J134" i="33"/>
  <c r="H134" i="33"/>
  <c r="F134" i="33"/>
  <c r="A134" i="33"/>
  <c r="A135" i="33" s="1"/>
  <c r="A136" i="33" s="1"/>
  <c r="A137" i="33" s="1"/>
  <c r="A138" i="33" s="1"/>
  <c r="A139" i="33" s="1"/>
  <c r="A140" i="33" s="1"/>
  <c r="A141" i="33" s="1"/>
  <c r="A142" i="33" s="1"/>
  <c r="A143" i="33" s="1"/>
  <c r="A144" i="33" s="1"/>
  <c r="A145" i="33" s="1"/>
  <c r="A146" i="33" s="1"/>
  <c r="A147" i="33" s="1"/>
  <c r="A148" i="33" s="1"/>
  <c r="A150" i="33" s="1"/>
  <c r="A151" i="33" s="1"/>
  <c r="A152" i="33" s="1"/>
  <c r="A153" i="33" s="1"/>
  <c r="A154" i="33" s="1"/>
  <c r="A155" i="33" s="1"/>
  <c r="A156" i="33" s="1"/>
  <c r="L133" i="33"/>
  <c r="J133" i="33"/>
  <c r="O132" i="33"/>
  <c r="Q132" i="33" s="1"/>
  <c r="L132" i="33"/>
  <c r="J132" i="33"/>
  <c r="H132" i="33"/>
  <c r="F132" i="33"/>
  <c r="O131" i="33"/>
  <c r="Q131" i="33" s="1"/>
  <c r="L131" i="33"/>
  <c r="J131" i="33"/>
  <c r="H131" i="33"/>
  <c r="F131" i="33"/>
  <c r="O130" i="33"/>
  <c r="Q130" i="33" s="1"/>
  <c r="L130" i="33"/>
  <c r="J130" i="33"/>
  <c r="H130" i="33"/>
  <c r="F130" i="33"/>
  <c r="O129" i="33"/>
  <c r="Q129" i="33" s="1"/>
  <c r="L129" i="33"/>
  <c r="J129" i="33"/>
  <c r="H129" i="33"/>
  <c r="P129" i="33" s="1"/>
  <c r="R129" i="33" s="1"/>
  <c r="F129" i="33"/>
  <c r="O128" i="33"/>
  <c r="Q128" i="33" s="1"/>
  <c r="L128" i="33"/>
  <c r="J128" i="33"/>
  <c r="P128" i="33" s="1"/>
  <c r="H128" i="33"/>
  <c r="F128" i="33"/>
  <c r="O127" i="33"/>
  <c r="Q127" i="33" s="1"/>
  <c r="L127" i="33"/>
  <c r="J127" i="33"/>
  <c r="H127" i="33"/>
  <c r="F127" i="33"/>
  <c r="Q126" i="33"/>
  <c r="O126" i="33"/>
  <c r="L126" i="33"/>
  <c r="J126" i="33"/>
  <c r="H126" i="33"/>
  <c r="F126" i="33"/>
  <c r="L125" i="33"/>
  <c r="J125" i="33"/>
  <c r="Q124" i="33"/>
  <c r="O124" i="33"/>
  <c r="L124" i="33"/>
  <c r="J124" i="33"/>
  <c r="P124" i="33" s="1"/>
  <c r="H124" i="33"/>
  <c r="F124" i="33"/>
  <c r="Q123" i="33"/>
  <c r="O123" i="33"/>
  <c r="L123" i="33"/>
  <c r="J123" i="33"/>
  <c r="H123" i="33"/>
  <c r="F123" i="33"/>
  <c r="O122" i="33"/>
  <c r="Q122" i="33" s="1"/>
  <c r="L122" i="33"/>
  <c r="J122" i="33"/>
  <c r="H122" i="33"/>
  <c r="P122" i="33" s="1"/>
  <c r="F122" i="33"/>
  <c r="O121" i="33"/>
  <c r="Q121" i="33" s="1"/>
  <c r="L121" i="33"/>
  <c r="J121" i="33"/>
  <c r="H121" i="33"/>
  <c r="P121" i="33" s="1"/>
  <c r="F121" i="33"/>
  <c r="O120" i="33"/>
  <c r="Q120" i="33" s="1"/>
  <c r="L120" i="33"/>
  <c r="J120" i="33"/>
  <c r="H120" i="33"/>
  <c r="P120" i="33" s="1"/>
  <c r="R120" i="33" s="1"/>
  <c r="F120" i="33"/>
  <c r="Q119" i="33"/>
  <c r="O119" i="33"/>
  <c r="L119" i="33"/>
  <c r="J119" i="33"/>
  <c r="H119" i="33"/>
  <c r="F119" i="33"/>
  <c r="O118" i="33"/>
  <c r="Q118" i="33" s="1"/>
  <c r="L118" i="33"/>
  <c r="J118" i="33"/>
  <c r="H118" i="33"/>
  <c r="P118" i="33" s="1"/>
  <c r="F118" i="33"/>
  <c r="O117" i="33"/>
  <c r="Q117" i="33" s="1"/>
  <c r="L117" i="33"/>
  <c r="J117" i="33"/>
  <c r="H117" i="33"/>
  <c r="P117" i="33" s="1"/>
  <c r="F117" i="33"/>
  <c r="O116" i="33"/>
  <c r="Q116" i="33" s="1"/>
  <c r="L116" i="33"/>
  <c r="J116" i="33"/>
  <c r="H116" i="33"/>
  <c r="F116" i="33"/>
  <c r="O115" i="33"/>
  <c r="Q115" i="33" s="1"/>
  <c r="L115" i="33"/>
  <c r="J115" i="33"/>
  <c r="H115" i="33"/>
  <c r="F115" i="33"/>
  <c r="O114" i="33"/>
  <c r="Q114" i="33" s="1"/>
  <c r="L114" i="33"/>
  <c r="J114" i="33"/>
  <c r="H114" i="33"/>
  <c r="P114" i="33" s="1"/>
  <c r="F114" i="33"/>
  <c r="R114" i="33" s="1"/>
  <c r="Q113" i="33"/>
  <c r="O113" i="33"/>
  <c r="L113" i="33"/>
  <c r="J113" i="33"/>
  <c r="P113" i="33" s="1"/>
  <c r="H113" i="33"/>
  <c r="F113" i="33"/>
  <c r="Q112" i="33"/>
  <c r="O112" i="33"/>
  <c r="L112" i="33"/>
  <c r="J112" i="33"/>
  <c r="H112" i="33"/>
  <c r="F112" i="33"/>
  <c r="O111" i="33"/>
  <c r="Q111" i="33" s="1"/>
  <c r="L111" i="33"/>
  <c r="J111" i="33"/>
  <c r="P111" i="33" s="1"/>
  <c r="R111" i="33" s="1"/>
  <c r="H111" i="33"/>
  <c r="F111" i="33"/>
  <c r="Q110" i="33"/>
  <c r="O110" i="33"/>
  <c r="L110" i="33"/>
  <c r="J110" i="33"/>
  <c r="H110" i="33"/>
  <c r="F110" i="33"/>
  <c r="O109" i="33"/>
  <c r="Q109" i="33" s="1"/>
  <c r="L109" i="33"/>
  <c r="J109" i="33"/>
  <c r="H109" i="33"/>
  <c r="P109" i="33" s="1"/>
  <c r="R109" i="33" s="1"/>
  <c r="F109" i="33"/>
  <c r="O108" i="33"/>
  <c r="Q108" i="33" s="1"/>
  <c r="L108" i="33"/>
  <c r="J108" i="33"/>
  <c r="H108" i="33"/>
  <c r="F108" i="33"/>
  <c r="Q107" i="33"/>
  <c r="O107" i="33"/>
  <c r="L107" i="33"/>
  <c r="J107" i="33"/>
  <c r="H107" i="33"/>
  <c r="F107" i="33"/>
  <c r="A107" i="33"/>
  <c r="A108" i="33" s="1"/>
  <c r="A109" i="33" s="1"/>
  <c r="A110" i="33" s="1"/>
  <c r="A111" i="33" s="1"/>
  <c r="A112" i="33" s="1"/>
  <c r="A113" i="33" s="1"/>
  <c r="A114" i="33" s="1"/>
  <c r="A115" i="33" s="1"/>
  <c r="A116" i="33" s="1"/>
  <c r="A117" i="33" s="1"/>
  <c r="A118" i="33" s="1"/>
  <c r="A119" i="33" s="1"/>
  <c r="A120" i="33" s="1"/>
  <c r="A121" i="33" s="1"/>
  <c r="A122" i="33" s="1"/>
  <c r="A123" i="33" s="1"/>
  <c r="A124" i="33" s="1"/>
  <c r="A126" i="33" s="1"/>
  <c r="A127" i="33" s="1"/>
  <c r="A128" i="33" s="1"/>
  <c r="A129" i="33" s="1"/>
  <c r="A130" i="33" s="1"/>
  <c r="A131" i="33" s="1"/>
  <c r="A132" i="33" s="1"/>
  <c r="L106" i="33"/>
  <c r="J106" i="33"/>
  <c r="O105" i="33"/>
  <c r="Q105" i="33" s="1"/>
  <c r="L105" i="33"/>
  <c r="J105" i="33"/>
  <c r="H105" i="33"/>
  <c r="F105" i="33"/>
  <c r="O104" i="33"/>
  <c r="Q104" i="33" s="1"/>
  <c r="L104" i="33"/>
  <c r="J104" i="33"/>
  <c r="H104" i="33"/>
  <c r="F104" i="33"/>
  <c r="O103" i="33"/>
  <c r="Q103" i="33" s="1"/>
  <c r="L103" i="33"/>
  <c r="J103" i="33"/>
  <c r="H103" i="33"/>
  <c r="F103" i="33"/>
  <c r="O102" i="33"/>
  <c r="Q102" i="33" s="1"/>
  <c r="L102" i="33"/>
  <c r="J102" i="33"/>
  <c r="H102" i="33"/>
  <c r="F102" i="33"/>
  <c r="Q101" i="33"/>
  <c r="O101" i="33"/>
  <c r="L101" i="33"/>
  <c r="J101" i="33"/>
  <c r="H101" i="33"/>
  <c r="F101" i="33"/>
  <c r="O100" i="33"/>
  <c r="Q100" i="33" s="1"/>
  <c r="L100" i="33"/>
  <c r="J100" i="33"/>
  <c r="H100" i="33"/>
  <c r="F100" i="33"/>
  <c r="O99" i="33"/>
  <c r="Q99" i="33" s="1"/>
  <c r="L99" i="33"/>
  <c r="J99" i="33"/>
  <c r="P99" i="33" s="1"/>
  <c r="R99" i="33" s="1"/>
  <c r="H99" i="33"/>
  <c r="F99" i="33"/>
  <c r="Q98" i="33"/>
  <c r="O98" i="33"/>
  <c r="L98" i="33"/>
  <c r="J98" i="33"/>
  <c r="P98" i="33" s="1"/>
  <c r="H98" i="33"/>
  <c r="F98" i="33"/>
  <c r="Q97" i="33"/>
  <c r="O97" i="33"/>
  <c r="L97" i="33"/>
  <c r="J97" i="33"/>
  <c r="H97" i="33"/>
  <c r="F97" i="33"/>
  <c r="O96" i="33"/>
  <c r="Q96" i="33" s="1"/>
  <c r="L96" i="33"/>
  <c r="J96" i="33"/>
  <c r="H96" i="33"/>
  <c r="F96" i="33"/>
  <c r="O95" i="33"/>
  <c r="Q95" i="33" s="1"/>
  <c r="L95" i="33"/>
  <c r="J95" i="33"/>
  <c r="H95" i="33"/>
  <c r="P95" i="33" s="1"/>
  <c r="F95" i="33"/>
  <c r="O94" i="33"/>
  <c r="Q94" i="33" s="1"/>
  <c r="L94" i="33"/>
  <c r="J94" i="33"/>
  <c r="H94" i="33"/>
  <c r="F94" i="33"/>
  <c r="Q93" i="33"/>
  <c r="O93" i="33"/>
  <c r="L93" i="33"/>
  <c r="J93" i="33"/>
  <c r="H93" i="33"/>
  <c r="F93" i="33"/>
  <c r="Q92" i="33"/>
  <c r="O92" i="33"/>
  <c r="L92" i="33"/>
  <c r="J92" i="33"/>
  <c r="H92" i="33"/>
  <c r="F92" i="33"/>
  <c r="O91" i="33"/>
  <c r="Q91" i="33" s="1"/>
  <c r="L91" i="33"/>
  <c r="J91" i="33"/>
  <c r="H91" i="33"/>
  <c r="P91" i="33" s="1"/>
  <c r="R91" i="33" s="1"/>
  <c r="F91" i="33"/>
  <c r="L90" i="33"/>
  <c r="J90" i="33"/>
  <c r="Q89" i="33"/>
  <c r="O89" i="33"/>
  <c r="L89" i="33"/>
  <c r="J89" i="33"/>
  <c r="H89" i="33"/>
  <c r="F89" i="33"/>
  <c r="O88" i="33"/>
  <c r="Q88" i="33" s="1"/>
  <c r="L88" i="33"/>
  <c r="J88" i="33"/>
  <c r="H88" i="33"/>
  <c r="F88" i="33"/>
  <c r="O87" i="33"/>
  <c r="Q87" i="33" s="1"/>
  <c r="L87" i="33"/>
  <c r="J87" i="33"/>
  <c r="H87" i="33"/>
  <c r="F87" i="33"/>
  <c r="Q86" i="33"/>
  <c r="O86" i="33"/>
  <c r="L86" i="33"/>
  <c r="J86" i="33"/>
  <c r="P86" i="33" s="1"/>
  <c r="H86" i="33"/>
  <c r="F86" i="33"/>
  <c r="Q85" i="33"/>
  <c r="O85" i="33"/>
  <c r="L85" i="33"/>
  <c r="J85" i="33"/>
  <c r="H85" i="33"/>
  <c r="F85" i="33"/>
  <c r="O84" i="33"/>
  <c r="Q84" i="33" s="1"/>
  <c r="L84" i="33"/>
  <c r="J84" i="33"/>
  <c r="H84" i="33"/>
  <c r="P84" i="33" s="1"/>
  <c r="F84" i="33"/>
  <c r="O83" i="33"/>
  <c r="Q83" i="33" s="1"/>
  <c r="L83" i="33"/>
  <c r="J83" i="33"/>
  <c r="P83" i="33" s="1"/>
  <c r="H83" i="33"/>
  <c r="F83" i="33"/>
  <c r="O82" i="33"/>
  <c r="Q82" i="33" s="1"/>
  <c r="L82" i="33"/>
  <c r="J82" i="33"/>
  <c r="H82" i="33"/>
  <c r="P82" i="33" s="1"/>
  <c r="R82" i="33" s="1"/>
  <c r="F82" i="33"/>
  <c r="Q81" i="33"/>
  <c r="O81" i="33"/>
  <c r="L81" i="33"/>
  <c r="J81" i="33"/>
  <c r="H81" i="33"/>
  <c r="F81" i="33"/>
  <c r="Q80" i="33"/>
  <c r="O80" i="33"/>
  <c r="L80" i="33"/>
  <c r="J80" i="33"/>
  <c r="H80" i="33"/>
  <c r="F80" i="33"/>
  <c r="O79" i="33"/>
  <c r="Q79" i="33" s="1"/>
  <c r="L79" i="33"/>
  <c r="J79" i="33"/>
  <c r="H79" i="33"/>
  <c r="F79" i="33"/>
  <c r="O78" i="33"/>
  <c r="Q78" i="33" s="1"/>
  <c r="L78" i="33"/>
  <c r="J78" i="33"/>
  <c r="H78" i="33"/>
  <c r="F78" i="33"/>
  <c r="O77" i="33"/>
  <c r="Q77" i="33" s="1"/>
  <c r="L77" i="33"/>
  <c r="J77" i="33"/>
  <c r="H77" i="33"/>
  <c r="F77" i="33"/>
  <c r="O76" i="33"/>
  <c r="Q76" i="33" s="1"/>
  <c r="L76" i="33"/>
  <c r="J76" i="33"/>
  <c r="P76" i="33" s="1"/>
  <c r="R76" i="33" s="1"/>
  <c r="H76" i="33"/>
  <c r="F76" i="33"/>
  <c r="Q75" i="33"/>
  <c r="O75" i="33"/>
  <c r="L75" i="33"/>
  <c r="J75" i="33"/>
  <c r="H75" i="33"/>
  <c r="P75" i="33" s="1"/>
  <c r="F75" i="33"/>
  <c r="O74" i="33"/>
  <c r="Q74" i="33" s="1"/>
  <c r="L74" i="33"/>
  <c r="J74" i="33"/>
  <c r="H74" i="33"/>
  <c r="F74" i="33"/>
  <c r="Q73" i="33"/>
  <c r="O73" i="33"/>
  <c r="L73" i="33"/>
  <c r="J73" i="33"/>
  <c r="H73" i="33"/>
  <c r="F73" i="33"/>
  <c r="O72" i="33"/>
  <c r="Q72" i="33" s="1"/>
  <c r="L72" i="33"/>
  <c r="J72" i="33"/>
  <c r="H72" i="33"/>
  <c r="P72" i="33" s="1"/>
  <c r="F72" i="33"/>
  <c r="O71" i="33"/>
  <c r="Q71" i="33" s="1"/>
  <c r="L71" i="33"/>
  <c r="J71" i="33"/>
  <c r="H71" i="33"/>
  <c r="P71" i="33" s="1"/>
  <c r="F71" i="33"/>
  <c r="O70" i="33"/>
  <c r="Q70" i="33" s="1"/>
  <c r="L70" i="33"/>
  <c r="J70" i="33"/>
  <c r="H70" i="33"/>
  <c r="F70" i="33"/>
  <c r="A70" i="33"/>
  <c r="A71" i="33" s="1"/>
  <c r="A72" i="33" s="1"/>
  <c r="A73" i="33" s="1"/>
  <c r="A74" i="33" s="1"/>
  <c r="A75" i="33" s="1"/>
  <c r="A76" i="33" s="1"/>
  <c r="A77" i="33" s="1"/>
  <c r="A78" i="33" s="1"/>
  <c r="A79" i="33" s="1"/>
  <c r="A80" i="33" s="1"/>
  <c r="A81" i="33" s="1"/>
  <c r="A82" i="33" s="1"/>
  <c r="A83" i="33" s="1"/>
  <c r="A84" i="33" s="1"/>
  <c r="A85" i="33" s="1"/>
  <c r="A86" i="33" s="1"/>
  <c r="A87" i="33" s="1"/>
  <c r="A88" i="33" s="1"/>
  <c r="A89" i="33" s="1"/>
  <c r="A91" i="33" s="1"/>
  <c r="A92" i="33" s="1"/>
  <c r="A93" i="33" s="1"/>
  <c r="A94" i="33" s="1"/>
  <c r="A95" i="33" s="1"/>
  <c r="A96" i="33" s="1"/>
  <c r="A97" i="33" s="1"/>
  <c r="A98" i="33" s="1"/>
  <c r="A99" i="33" s="1"/>
  <c r="A100" i="33" s="1"/>
  <c r="A101" i="33" s="1"/>
  <c r="A102" i="33" s="1"/>
  <c r="A103" i="33" s="1"/>
  <c r="A104" i="33" s="1"/>
  <c r="A105" i="33" s="1"/>
  <c r="L69" i="33"/>
  <c r="J69" i="33"/>
  <c r="Q68" i="33"/>
  <c r="O68" i="33"/>
  <c r="L68" i="33"/>
  <c r="J68" i="33"/>
  <c r="P68" i="33" s="1"/>
  <c r="H68" i="33"/>
  <c r="F68" i="33"/>
  <c r="Q67" i="33"/>
  <c r="O67" i="33"/>
  <c r="L67" i="33"/>
  <c r="J67" i="33"/>
  <c r="H67" i="33"/>
  <c r="F67" i="33"/>
  <c r="O66" i="33"/>
  <c r="Q66" i="33" s="1"/>
  <c r="L66" i="33"/>
  <c r="J66" i="33"/>
  <c r="H66" i="33"/>
  <c r="F66" i="33"/>
  <c r="O65" i="33"/>
  <c r="Q65" i="33" s="1"/>
  <c r="L65" i="33"/>
  <c r="J65" i="33"/>
  <c r="H65" i="33"/>
  <c r="P65" i="33" s="1"/>
  <c r="F65" i="33"/>
  <c r="O64" i="33"/>
  <c r="Q64" i="33" s="1"/>
  <c r="L64" i="33"/>
  <c r="J64" i="33"/>
  <c r="H64" i="33"/>
  <c r="F64" i="33"/>
  <c r="Q63" i="33"/>
  <c r="O63" i="33"/>
  <c r="L63" i="33"/>
  <c r="J63" i="33"/>
  <c r="H63" i="33"/>
  <c r="F63" i="33"/>
  <c r="Q62" i="33"/>
  <c r="O62" i="33"/>
  <c r="L62" i="33"/>
  <c r="J62" i="33"/>
  <c r="H62" i="33"/>
  <c r="F62" i="33"/>
  <c r="O61" i="33"/>
  <c r="Q61" i="33" s="1"/>
  <c r="L61" i="33"/>
  <c r="J61" i="33"/>
  <c r="H61" i="33"/>
  <c r="P61" i="33" s="1"/>
  <c r="R61" i="33" s="1"/>
  <c r="F61" i="33"/>
  <c r="O60" i="33"/>
  <c r="Q60" i="33" s="1"/>
  <c r="L60" i="33"/>
  <c r="J60" i="33"/>
  <c r="H60" i="33"/>
  <c r="P60" i="33" s="1"/>
  <c r="F60" i="33"/>
  <c r="Q59" i="33"/>
  <c r="O59" i="33"/>
  <c r="L59" i="33"/>
  <c r="J59" i="33"/>
  <c r="H59" i="33"/>
  <c r="P59" i="33" s="1"/>
  <c r="R59" i="33" s="1"/>
  <c r="F59" i="33"/>
  <c r="Q58" i="33"/>
  <c r="O58" i="33"/>
  <c r="L58" i="33"/>
  <c r="J58" i="33"/>
  <c r="P58" i="33" s="1"/>
  <c r="R58" i="33" s="1"/>
  <c r="H58" i="33"/>
  <c r="F58" i="33"/>
  <c r="Q57" i="33"/>
  <c r="O57" i="33"/>
  <c r="L57" i="33"/>
  <c r="J57" i="33"/>
  <c r="H57" i="33"/>
  <c r="F57" i="33"/>
  <c r="L56" i="33"/>
  <c r="J56" i="33"/>
  <c r="O55" i="33"/>
  <c r="Q55" i="33" s="1"/>
  <c r="L55" i="33"/>
  <c r="J55" i="33"/>
  <c r="H55" i="33"/>
  <c r="F55" i="33"/>
  <c r="O54" i="33"/>
  <c r="Q54" i="33" s="1"/>
  <c r="L54" i="33"/>
  <c r="J54" i="33"/>
  <c r="P54" i="33" s="1"/>
  <c r="R54" i="33" s="1"/>
  <c r="H54" i="33"/>
  <c r="F54" i="33"/>
  <c r="Q53" i="33"/>
  <c r="O53" i="33"/>
  <c r="L53" i="33"/>
  <c r="J53" i="33"/>
  <c r="H53" i="33"/>
  <c r="P53" i="33" s="1"/>
  <c r="F53" i="33"/>
  <c r="O52" i="33"/>
  <c r="Q52" i="33" s="1"/>
  <c r="L52" i="33"/>
  <c r="J52" i="33"/>
  <c r="H52" i="33"/>
  <c r="F52" i="33"/>
  <c r="O51" i="33"/>
  <c r="Q51" i="33" s="1"/>
  <c r="L51" i="33"/>
  <c r="J51" i="33"/>
  <c r="H51" i="33"/>
  <c r="F51" i="33"/>
  <c r="O50" i="33"/>
  <c r="Q50" i="33" s="1"/>
  <c r="L50" i="33"/>
  <c r="J50" i="33"/>
  <c r="H50" i="33"/>
  <c r="P50" i="33" s="1"/>
  <c r="F50" i="33"/>
  <c r="O49" i="33"/>
  <c r="Q49" i="33" s="1"/>
  <c r="L49" i="33"/>
  <c r="J49" i="33"/>
  <c r="H49" i="33"/>
  <c r="P49" i="33" s="1"/>
  <c r="F49" i="33"/>
  <c r="O48" i="33"/>
  <c r="Q48" i="33" s="1"/>
  <c r="L48" i="33"/>
  <c r="J48" i="33"/>
  <c r="H48" i="33"/>
  <c r="F48" i="33"/>
  <c r="O47" i="33"/>
  <c r="Q47" i="33" s="1"/>
  <c r="L47" i="33"/>
  <c r="J47" i="33"/>
  <c r="H47" i="33"/>
  <c r="F47" i="33"/>
  <c r="O46" i="33"/>
  <c r="Q46" i="33" s="1"/>
  <c r="L46" i="33"/>
  <c r="J46" i="33"/>
  <c r="H46" i="33"/>
  <c r="P46" i="33" s="1"/>
  <c r="F46" i="33"/>
  <c r="R46" i="33" s="1"/>
  <c r="A46" i="33"/>
  <c r="A47" i="33" s="1"/>
  <c r="A48" i="33" s="1"/>
  <c r="A49" i="33" s="1"/>
  <c r="A50" i="33" s="1"/>
  <c r="A51" i="33" s="1"/>
  <c r="A52" i="33" s="1"/>
  <c r="A53" i="33" s="1"/>
  <c r="A54" i="33" s="1"/>
  <c r="A55" i="33" s="1"/>
  <c r="A57" i="33" s="1"/>
  <c r="A58" i="33" s="1"/>
  <c r="A59" i="33" s="1"/>
  <c r="A60" i="33" s="1"/>
  <c r="A61" i="33" s="1"/>
  <c r="A62" i="33" s="1"/>
  <c r="A63" i="33" s="1"/>
  <c r="A64" i="33" s="1"/>
  <c r="A65" i="33" s="1"/>
  <c r="A66" i="33" s="1"/>
  <c r="A67" i="33" s="1"/>
  <c r="A68" i="33" s="1"/>
  <c r="L45" i="33"/>
  <c r="J45" i="33"/>
  <c r="Q44" i="33"/>
  <c r="O44" i="33"/>
  <c r="L44" i="33"/>
  <c r="J44" i="33"/>
  <c r="P44" i="33" s="1"/>
  <c r="R44" i="33" s="1"/>
  <c r="H44" i="33"/>
  <c r="F44" i="33"/>
  <c r="Q43" i="33"/>
  <c r="O43" i="33"/>
  <c r="L43" i="33"/>
  <c r="J43" i="33"/>
  <c r="H43" i="33"/>
  <c r="F43" i="33"/>
  <c r="O42" i="33"/>
  <c r="Q42" i="33" s="1"/>
  <c r="L42" i="33"/>
  <c r="J42" i="33"/>
  <c r="H42" i="33"/>
  <c r="P42" i="33" s="1"/>
  <c r="R42" i="33" s="1"/>
  <c r="F42" i="33"/>
  <c r="O41" i="33"/>
  <c r="Q41" i="33" s="1"/>
  <c r="L41" i="33"/>
  <c r="J41" i="33"/>
  <c r="P41" i="33" s="1"/>
  <c r="H41" i="33"/>
  <c r="F41" i="33"/>
  <c r="O40" i="33"/>
  <c r="Q40" i="33" s="1"/>
  <c r="L40" i="33"/>
  <c r="J40" i="33"/>
  <c r="H40" i="33"/>
  <c r="F40" i="33"/>
  <c r="P39" i="33"/>
  <c r="O39" i="33"/>
  <c r="Q39" i="33" s="1"/>
  <c r="L39" i="33"/>
  <c r="J39" i="33"/>
  <c r="H39" i="33"/>
  <c r="F39" i="33"/>
  <c r="R39" i="33" s="1"/>
  <c r="Q38" i="33"/>
  <c r="O38" i="33"/>
  <c r="L38" i="33"/>
  <c r="J38" i="33"/>
  <c r="H38" i="33"/>
  <c r="P38" i="33" s="1"/>
  <c r="F38" i="33"/>
  <c r="O37" i="33"/>
  <c r="Q37" i="33" s="1"/>
  <c r="L37" i="33"/>
  <c r="J37" i="33"/>
  <c r="H37" i="33"/>
  <c r="P37" i="33" s="1"/>
  <c r="F37" i="33"/>
  <c r="O36" i="33"/>
  <c r="Q36" i="33" s="1"/>
  <c r="L36" i="33"/>
  <c r="J36" i="33"/>
  <c r="H36" i="33"/>
  <c r="F36" i="33"/>
  <c r="Q35" i="33"/>
  <c r="O35" i="33"/>
  <c r="L35" i="33"/>
  <c r="J35" i="33"/>
  <c r="H35" i="33"/>
  <c r="F35" i="33"/>
  <c r="O34" i="33"/>
  <c r="Q34" i="33" s="1"/>
  <c r="L34" i="33"/>
  <c r="J34" i="33"/>
  <c r="H34" i="33"/>
  <c r="F34" i="33"/>
  <c r="O33" i="33"/>
  <c r="Q33" i="33" s="1"/>
  <c r="L33" i="33"/>
  <c r="J33" i="33"/>
  <c r="H33" i="33"/>
  <c r="F33" i="33"/>
  <c r="L32" i="33"/>
  <c r="J32" i="33"/>
  <c r="Q31" i="33"/>
  <c r="O31" i="33"/>
  <c r="L31" i="33"/>
  <c r="P31" i="33" s="1"/>
  <c r="J31" i="33"/>
  <c r="H31" i="33"/>
  <c r="F31" i="33"/>
  <c r="O30" i="33"/>
  <c r="Q30" i="33" s="1"/>
  <c r="L30" i="33"/>
  <c r="J30" i="33"/>
  <c r="H30" i="33"/>
  <c r="F30" i="33"/>
  <c r="Q29" i="33"/>
  <c r="O29" i="33"/>
  <c r="L29" i="33"/>
  <c r="J29" i="33"/>
  <c r="H29" i="33"/>
  <c r="F29" i="33"/>
  <c r="O28" i="33"/>
  <c r="Q28" i="33" s="1"/>
  <c r="L28" i="33"/>
  <c r="J28" i="33"/>
  <c r="H28" i="33"/>
  <c r="F28" i="33"/>
  <c r="O27" i="33"/>
  <c r="Q27" i="33" s="1"/>
  <c r="L27" i="33"/>
  <c r="J27" i="33"/>
  <c r="H27" i="33"/>
  <c r="F27" i="33"/>
  <c r="O26" i="33"/>
  <c r="Q26" i="33" s="1"/>
  <c r="L26" i="33"/>
  <c r="J26" i="33"/>
  <c r="H26" i="33"/>
  <c r="P26" i="33" s="1"/>
  <c r="F26" i="33"/>
  <c r="Q25" i="33"/>
  <c r="O25" i="33"/>
  <c r="L25" i="33"/>
  <c r="J25" i="33"/>
  <c r="H25" i="33"/>
  <c r="F25" i="33"/>
  <c r="O24" i="33"/>
  <c r="Q24" i="33" s="1"/>
  <c r="L24" i="33"/>
  <c r="J24" i="33"/>
  <c r="H24" i="33"/>
  <c r="P24" i="33" s="1"/>
  <c r="F24" i="33"/>
  <c r="R24" i="33" s="1"/>
  <c r="A24" i="33"/>
  <c r="A25" i="33" s="1"/>
  <c r="A26" i="33" s="1"/>
  <c r="A27" i="33" s="1"/>
  <c r="A28" i="33" s="1"/>
  <c r="A29" i="33" s="1"/>
  <c r="A30" i="33" s="1"/>
  <c r="A31" i="33" s="1"/>
  <c r="A33" i="33" s="1"/>
  <c r="A34" i="33" s="1"/>
  <c r="A35" i="33" s="1"/>
  <c r="A36" i="33" s="1"/>
  <c r="A37" i="33" s="1"/>
  <c r="A38" i="33" s="1"/>
  <c r="A39" i="33" s="1"/>
  <c r="A40" i="33" s="1"/>
  <c r="A41" i="33" s="1"/>
  <c r="A42" i="33" s="1"/>
  <c r="A43" i="33" s="1"/>
  <c r="A44" i="33" s="1"/>
  <c r="Q23" i="33"/>
  <c r="O23" i="33"/>
  <c r="L23" i="33"/>
  <c r="J23" i="33"/>
  <c r="H23" i="33"/>
  <c r="P23" i="33" s="1"/>
  <c r="F23" i="33"/>
  <c r="A23" i="33"/>
  <c r="L22" i="33"/>
  <c r="J22" i="33"/>
  <c r="Q21" i="33"/>
  <c r="O21" i="33"/>
  <c r="L21" i="33"/>
  <c r="J21" i="33"/>
  <c r="H21" i="33"/>
  <c r="F21" i="33"/>
  <c r="O20" i="33"/>
  <c r="Q20" i="33" s="1"/>
  <c r="L20" i="33"/>
  <c r="J20" i="33"/>
  <c r="H20" i="33"/>
  <c r="F20" i="33"/>
  <c r="Q19" i="33"/>
  <c r="O19" i="33"/>
  <c r="L19" i="33"/>
  <c r="P19" i="33" s="1"/>
  <c r="J19" i="33"/>
  <c r="H19" i="33"/>
  <c r="F19" i="33"/>
  <c r="O18" i="33"/>
  <c r="Q18" i="33" s="1"/>
  <c r="L18" i="33"/>
  <c r="J18" i="33"/>
  <c r="H18" i="33"/>
  <c r="F18" i="33"/>
  <c r="R17" i="33"/>
  <c r="P17" i="33"/>
  <c r="O17" i="33"/>
  <c r="Q17" i="33" s="1"/>
  <c r="L17" i="33"/>
  <c r="J17" i="33"/>
  <c r="H17" i="33"/>
  <c r="F17" i="33"/>
  <c r="L16" i="33"/>
  <c r="J16" i="33"/>
  <c r="O15" i="33"/>
  <c r="Q15" i="33" s="1"/>
  <c r="L15" i="33"/>
  <c r="J15" i="33"/>
  <c r="H15" i="33"/>
  <c r="F15" i="33"/>
  <c r="Q14" i="33"/>
  <c r="O14" i="33"/>
  <c r="L14" i="33"/>
  <c r="J14" i="33"/>
  <c r="H14" i="33"/>
  <c r="F14" i="33"/>
  <c r="O13" i="33"/>
  <c r="Q13" i="33" s="1"/>
  <c r="L13" i="33"/>
  <c r="J13" i="33"/>
  <c r="H13" i="33"/>
  <c r="F13" i="33"/>
  <c r="O12" i="33"/>
  <c r="Q12" i="33" s="1"/>
  <c r="L12" i="33"/>
  <c r="J12" i="33"/>
  <c r="H12" i="33"/>
  <c r="P12" i="33" s="1"/>
  <c r="F12" i="33"/>
  <c r="O11" i="33"/>
  <c r="Q11" i="33" s="1"/>
  <c r="L11" i="33"/>
  <c r="J11" i="33"/>
  <c r="H11" i="33"/>
  <c r="P11" i="33" s="1"/>
  <c r="R11" i="33" s="1"/>
  <c r="F11" i="33"/>
  <c r="O10" i="33"/>
  <c r="Q10" i="33" s="1"/>
  <c r="L10" i="33"/>
  <c r="J10" i="33"/>
  <c r="P10" i="33" s="1"/>
  <c r="R10" i="33" s="1"/>
  <c r="H10" i="33"/>
  <c r="F10" i="33"/>
  <c r="Q9" i="33"/>
  <c r="O9" i="33"/>
  <c r="L9" i="33"/>
  <c r="P9" i="33" s="1"/>
  <c r="J9" i="33"/>
  <c r="H9" i="33"/>
  <c r="F9" i="33"/>
  <c r="O8" i="33"/>
  <c r="Q8" i="33" s="1"/>
  <c r="L8" i="33"/>
  <c r="J8" i="33"/>
  <c r="H8" i="33"/>
  <c r="F8" i="33"/>
  <c r="A8" i="33"/>
  <c r="A9" i="33" s="1"/>
  <c r="A10" i="33" s="1"/>
  <c r="A11" i="33" s="1"/>
  <c r="A12" i="33" s="1"/>
  <c r="A13" i="33" s="1"/>
  <c r="A14" i="33" s="1"/>
  <c r="A15" i="33" s="1"/>
  <c r="A17" i="33" s="1"/>
  <c r="A18" i="33" s="1"/>
  <c r="A19" i="33" s="1"/>
  <c r="A20" i="33" s="1"/>
  <c r="A21" i="33" s="1"/>
  <c r="O7" i="33"/>
  <c r="Q7" i="33" s="1"/>
  <c r="L7" i="33"/>
  <c r="J7" i="33"/>
  <c r="H7" i="33"/>
  <c r="F7" i="33"/>
  <c r="R84" i="33" l="1"/>
  <c r="R122" i="33"/>
  <c r="R156" i="33"/>
  <c r="R168" i="33"/>
  <c r="R281" i="33"/>
  <c r="P27" i="33"/>
  <c r="R27" i="33" s="1"/>
  <c r="P29" i="33"/>
  <c r="R29" i="33" s="1"/>
  <c r="R60" i="33"/>
  <c r="P85" i="33"/>
  <c r="R85" i="33" s="1"/>
  <c r="P87" i="33"/>
  <c r="R87" i="33" s="1"/>
  <c r="P89" i="33"/>
  <c r="R89" i="33" s="1"/>
  <c r="P101" i="33"/>
  <c r="P110" i="33"/>
  <c r="P112" i="33"/>
  <c r="R112" i="33" s="1"/>
  <c r="P126" i="33"/>
  <c r="R126" i="33" s="1"/>
  <c r="P148" i="33"/>
  <c r="R148" i="33" s="1"/>
  <c r="P151" i="33"/>
  <c r="R151" i="33" s="1"/>
  <c r="P153" i="33"/>
  <c r="R153" i="33" s="1"/>
  <c r="P224" i="33"/>
  <c r="R237" i="33"/>
  <c r="P268" i="33"/>
  <c r="P285" i="33"/>
  <c r="P287" i="33"/>
  <c r="P291" i="33"/>
  <c r="R291" i="33" s="1"/>
  <c r="P293" i="33"/>
  <c r="R293" i="33" s="1"/>
  <c r="P13" i="33"/>
  <c r="R13" i="33" s="1"/>
  <c r="P15" i="33"/>
  <c r="R15" i="33" s="1"/>
  <c r="P34" i="33"/>
  <c r="R34" i="33" s="1"/>
  <c r="P36" i="33"/>
  <c r="R36" i="33" s="1"/>
  <c r="P52" i="33"/>
  <c r="R52" i="33" s="1"/>
  <c r="P70" i="33"/>
  <c r="P74" i="33"/>
  <c r="R74" i="33" s="1"/>
  <c r="P108" i="33"/>
  <c r="R108" i="33" s="1"/>
  <c r="P132" i="33"/>
  <c r="R132" i="33" s="1"/>
  <c r="P158" i="33"/>
  <c r="R158" i="33" s="1"/>
  <c r="P164" i="33"/>
  <c r="R164" i="33" s="1"/>
  <c r="P166" i="33"/>
  <c r="R166" i="33" s="1"/>
  <c r="R177" i="33"/>
  <c r="P214" i="33"/>
  <c r="R214" i="33" s="1"/>
  <c r="R233" i="33"/>
  <c r="P241" i="33"/>
  <c r="R241" i="33" s="1"/>
  <c r="P255" i="33"/>
  <c r="P260" i="33"/>
  <c r="R260" i="33" s="1"/>
  <c r="P266" i="33"/>
  <c r="P281" i="33"/>
  <c r="P48" i="33"/>
  <c r="P62" i="33"/>
  <c r="R62" i="33" s="1"/>
  <c r="P64" i="33"/>
  <c r="R64" i="33" s="1"/>
  <c r="P66" i="33"/>
  <c r="R66" i="33" s="1"/>
  <c r="P80" i="33"/>
  <c r="R80" i="33" s="1"/>
  <c r="P94" i="33"/>
  <c r="R94" i="33" s="1"/>
  <c r="P96" i="33"/>
  <c r="R96" i="33" s="1"/>
  <c r="P116" i="33"/>
  <c r="R145" i="33"/>
  <c r="P181" i="33"/>
  <c r="R181" i="33" s="1"/>
  <c r="P191" i="33"/>
  <c r="R191" i="33" s="1"/>
  <c r="R38" i="33"/>
  <c r="P225" i="33"/>
  <c r="R225" i="33" s="1"/>
  <c r="P227" i="33"/>
  <c r="R227" i="33" s="1"/>
  <c r="P247" i="33"/>
  <c r="R247" i="33" s="1"/>
  <c r="P252" i="33"/>
  <c r="R252" i="33" s="1"/>
  <c r="P258" i="33"/>
  <c r="F288" i="33"/>
  <c r="R290" i="33"/>
  <c r="P294" i="33"/>
  <c r="R294" i="33" s="1"/>
  <c r="P8" i="33"/>
  <c r="R8" i="33" s="1"/>
  <c r="P30" i="33"/>
  <c r="R30" i="33" s="1"/>
  <c r="R57" i="33"/>
  <c r="P78" i="33"/>
  <c r="R86" i="33"/>
  <c r="P88" i="33"/>
  <c r="R88" i="33" s="1"/>
  <c r="P102" i="33"/>
  <c r="R102" i="33" s="1"/>
  <c r="P104" i="33"/>
  <c r="R104" i="33" s="1"/>
  <c r="R113" i="33"/>
  <c r="P200" i="33"/>
  <c r="R200" i="33" s="1"/>
  <c r="P217" i="33"/>
  <c r="R217" i="33" s="1"/>
  <c r="R219" i="33"/>
  <c r="P223" i="33"/>
  <c r="R223" i="33" s="1"/>
  <c r="P239" i="33"/>
  <c r="R239" i="33" s="1"/>
  <c r="R250" i="33"/>
  <c r="R264" i="33"/>
  <c r="R284" i="33"/>
  <c r="P288" i="33"/>
  <c r="P20" i="33"/>
  <c r="R20" i="33" s="1"/>
  <c r="P57" i="33"/>
  <c r="P127" i="33"/>
  <c r="R127" i="33" s="1"/>
  <c r="P139" i="33"/>
  <c r="R139" i="33" s="1"/>
  <c r="P143" i="33"/>
  <c r="P156" i="33"/>
  <c r="R159" i="33"/>
  <c r="P186" i="33"/>
  <c r="R186" i="33" s="1"/>
  <c r="P203" i="33"/>
  <c r="R203" i="33" s="1"/>
  <c r="P211" i="33"/>
  <c r="R211" i="33" s="1"/>
  <c r="R242" i="33"/>
  <c r="P244" i="33"/>
  <c r="R244" i="33" s="1"/>
  <c r="P250" i="33"/>
  <c r="Q280" i="33"/>
  <c r="P284" i="33"/>
  <c r="P286" i="33"/>
  <c r="R48" i="33"/>
  <c r="R53" i="33"/>
  <c r="R131" i="33"/>
  <c r="R234" i="33"/>
  <c r="R276" i="33"/>
  <c r="P292" i="33"/>
  <c r="R37" i="33"/>
  <c r="R49" i="33"/>
  <c r="R71" i="33"/>
  <c r="P73" i="33"/>
  <c r="R73" i="33" s="1"/>
  <c r="R117" i="33"/>
  <c r="P119" i="33"/>
  <c r="R119" i="33" s="1"/>
  <c r="P169" i="33"/>
  <c r="R169" i="33" s="1"/>
  <c r="P173" i="33"/>
  <c r="R173" i="33" s="1"/>
  <c r="R180" i="33"/>
  <c r="P182" i="33"/>
  <c r="R182" i="33" s="1"/>
  <c r="P194" i="33"/>
  <c r="P205" i="33"/>
  <c r="R205" i="33" s="1"/>
  <c r="P209" i="33"/>
  <c r="P228" i="33"/>
  <c r="R228" i="33" s="1"/>
  <c r="P234" i="33"/>
  <c r="P271" i="33"/>
  <c r="R271" i="33" s="1"/>
  <c r="P276" i="33"/>
  <c r="R295" i="33"/>
  <c r="R229" i="33"/>
  <c r="P33" i="33"/>
  <c r="R33" i="33" s="1"/>
  <c r="P43" i="33"/>
  <c r="R43" i="33" s="1"/>
  <c r="P51" i="33"/>
  <c r="R51" i="33" s="1"/>
  <c r="P67" i="33"/>
  <c r="R67" i="33" s="1"/>
  <c r="R83" i="33"/>
  <c r="P97" i="33"/>
  <c r="R97" i="33" s="1"/>
  <c r="P123" i="33"/>
  <c r="R123" i="33" s="1"/>
  <c r="P131" i="33"/>
  <c r="P161" i="33"/>
  <c r="R161" i="33" s="1"/>
  <c r="R171" i="33"/>
  <c r="P176" i="33"/>
  <c r="R176" i="33" s="1"/>
  <c r="P184" i="33"/>
  <c r="R184" i="33" s="1"/>
  <c r="P201" i="33"/>
  <c r="R201" i="33" s="1"/>
  <c r="R207" i="33"/>
  <c r="P220" i="33"/>
  <c r="R220" i="33" s="1"/>
  <c r="P226" i="33"/>
  <c r="P259" i="33"/>
  <c r="R259" i="33" s="1"/>
  <c r="R263" i="33"/>
  <c r="P265" i="33"/>
  <c r="P278" i="33"/>
  <c r="R278" i="33" s="1"/>
  <c r="P280" i="33"/>
  <c r="R302" i="33"/>
  <c r="R23" i="33"/>
  <c r="R9" i="33"/>
  <c r="P63" i="33"/>
  <c r="P77" i="33"/>
  <c r="R77" i="33" s="1"/>
  <c r="P79" i="33"/>
  <c r="R79" i="33" s="1"/>
  <c r="P81" i="33"/>
  <c r="R81" i="33" s="1"/>
  <c r="P93" i="33"/>
  <c r="R93" i="33" s="1"/>
  <c r="P103" i="33"/>
  <c r="R103" i="33" s="1"/>
  <c r="P105" i="33"/>
  <c r="R105" i="33" s="1"/>
  <c r="P134" i="33"/>
  <c r="R134" i="33" s="1"/>
  <c r="P163" i="33"/>
  <c r="R163" i="33" s="1"/>
  <c r="P180" i="33"/>
  <c r="P218" i="33"/>
  <c r="R218" i="33" s="1"/>
  <c r="R224" i="33"/>
  <c r="P240" i="33"/>
  <c r="R240" i="33" s="1"/>
  <c r="P274" i="33"/>
  <c r="P298" i="33"/>
  <c r="P302" i="33"/>
  <c r="R110" i="33"/>
  <c r="R138" i="33"/>
  <c r="P144" i="33"/>
  <c r="R144" i="33" s="1"/>
  <c r="P232" i="33"/>
  <c r="P251" i="33"/>
  <c r="R251" i="33" s="1"/>
  <c r="R255" i="33"/>
  <c r="P257" i="33"/>
  <c r="R268" i="33"/>
  <c r="P289" i="33"/>
  <c r="R289" i="33" s="1"/>
  <c r="H183" i="38"/>
  <c r="H164" i="37" s="1"/>
  <c r="H16" i="38"/>
  <c r="H181" i="38" s="1"/>
  <c r="H184" i="38" s="1"/>
  <c r="A284" i="33"/>
  <c r="A286" i="33"/>
  <c r="A287" i="33" s="1"/>
  <c r="A288" i="33" s="1"/>
  <c r="A289" i="33" s="1"/>
  <c r="A290" i="33" s="1"/>
  <c r="A291" i="33" s="1"/>
  <c r="A292" i="33" s="1"/>
  <c r="A293" i="33" s="1"/>
  <c r="A294" i="33" s="1"/>
  <c r="A295" i="33" s="1"/>
  <c r="A296" i="33" s="1"/>
  <c r="P14" i="33"/>
  <c r="P18" i="33"/>
  <c r="R18" i="33" s="1"/>
  <c r="P47" i="33"/>
  <c r="R47" i="33" s="1"/>
  <c r="R50" i="33"/>
  <c r="P100" i="33"/>
  <c r="R100" i="33" s="1"/>
  <c r="P107" i="33"/>
  <c r="R107" i="33" s="1"/>
  <c r="R116" i="33"/>
  <c r="P130" i="33"/>
  <c r="R130" i="33" s="1"/>
  <c r="P137" i="33"/>
  <c r="R137" i="33" s="1"/>
  <c r="J299" i="33"/>
  <c r="P7" i="33"/>
  <c r="R68" i="33"/>
  <c r="R98" i="33"/>
  <c r="R128" i="33"/>
  <c r="R135" i="33"/>
  <c r="P21" i="33"/>
  <c r="R21" i="33" s="1"/>
  <c r="P25" i="33"/>
  <c r="R25" i="33" s="1"/>
  <c r="R63" i="33"/>
  <c r="R12" i="33"/>
  <c r="P55" i="33"/>
  <c r="R55" i="33" s="1"/>
  <c r="R70" i="33"/>
  <c r="R75" i="33"/>
  <c r="P115" i="33"/>
  <c r="R115" i="33" s="1"/>
  <c r="R118" i="33"/>
  <c r="R124" i="33"/>
  <c r="P28" i="33"/>
  <c r="R28" i="33" s="1"/>
  <c r="R41" i="33"/>
  <c r="R19" i="33"/>
  <c r="P35" i="33"/>
  <c r="R35" i="33" s="1"/>
  <c r="R65" i="33"/>
  <c r="P92" i="33"/>
  <c r="R92" i="33" s="1"/>
  <c r="R95" i="33"/>
  <c r="R101" i="33"/>
  <c r="R14" i="33"/>
  <c r="R26" i="33"/>
  <c r="R31" i="33"/>
  <c r="P40" i="33"/>
  <c r="R40" i="33" s="1"/>
  <c r="R72" i="33"/>
  <c r="R78" i="33"/>
  <c r="R121" i="33"/>
  <c r="P152" i="33"/>
  <c r="R152" i="33" s="1"/>
  <c r="R165" i="33"/>
  <c r="R209" i="33"/>
  <c r="R232" i="33"/>
  <c r="H299" i="33"/>
  <c r="R150" i="33"/>
  <c r="R170" i="33"/>
  <c r="R189" i="33"/>
  <c r="R194" i="33"/>
  <c r="R196" i="33"/>
  <c r="R226" i="33"/>
  <c r="R248" i="33"/>
  <c r="R256" i="33"/>
  <c r="R274" i="33"/>
  <c r="R286" i="33"/>
  <c r="F306" i="33"/>
  <c r="R155" i="33"/>
  <c r="R221" i="33"/>
  <c r="P231" i="33"/>
  <c r="R231" i="33" s="1"/>
  <c r="R258" i="33"/>
  <c r="R266" i="33"/>
  <c r="R277" i="33"/>
  <c r="R285" i="33"/>
  <c r="R298" i="33"/>
  <c r="L299" i="33"/>
  <c r="R143" i="33"/>
  <c r="R187" i="33"/>
  <c r="R273" i="33"/>
  <c r="R140" i="33"/>
  <c r="R167" i="33"/>
  <c r="P179" i="33"/>
  <c r="R179" i="33" s="1"/>
  <c r="R192" i="33"/>
  <c r="R199" i="33"/>
  <c r="R245" i="33"/>
  <c r="R253" i="33"/>
  <c r="R261" i="33"/>
  <c r="R269" i="33"/>
  <c r="R280" i="33"/>
  <c r="R292" i="33"/>
  <c r="P142" i="33"/>
  <c r="R142" i="33" s="1"/>
  <c r="R162" i="33"/>
  <c r="P172" i="33"/>
  <c r="R172" i="33" s="1"/>
  <c r="R206" i="33"/>
  <c r="P216" i="33"/>
  <c r="R216" i="33" s="1"/>
  <c r="R257" i="33"/>
  <c r="R265" i="33"/>
  <c r="R283" i="33"/>
  <c r="R287" i="33"/>
  <c r="Q286" i="33"/>
  <c r="D282" i="33"/>
  <c r="Q279" i="33"/>
  <c r="Q283" i="33"/>
  <c r="Q287" i="33"/>
  <c r="Q217" i="33"/>
  <c r="P301" i="33"/>
  <c r="I69" i="32"/>
  <c r="I62" i="32"/>
  <c r="I65" i="32"/>
  <c r="I70" i="32"/>
  <c r="I67" i="32"/>
  <c r="I20" i="32"/>
  <c r="I61" i="32"/>
  <c r="I60" i="32"/>
  <c r="I68" i="32"/>
  <c r="I66" i="32"/>
  <c r="I45" i="32"/>
  <c r="I21" i="32"/>
  <c r="I64" i="32"/>
  <c r="I95" i="32"/>
  <c r="I94" i="32"/>
  <c r="I93" i="32"/>
  <c r="I91" i="32"/>
  <c r="I90" i="32"/>
  <c r="I89" i="32"/>
  <c r="I50" i="32"/>
  <c r="I49" i="32"/>
  <c r="I48" i="32"/>
  <c r="I47" i="32"/>
  <c r="I23" i="32"/>
  <c r="I22" i="32"/>
  <c r="I51" i="32"/>
  <c r="I30" i="32"/>
  <c r="I79" i="32"/>
  <c r="I88" i="32"/>
  <c r="I87" i="32"/>
  <c r="I53" i="32"/>
  <c r="I52" i="32"/>
  <c r="I32" i="32"/>
  <c r="I37" i="32"/>
  <c r="I36" i="32"/>
  <c r="I35" i="32"/>
  <c r="I34" i="32"/>
  <c r="I29" i="32"/>
  <c r="I119" i="32"/>
  <c r="I118" i="32" s="1"/>
  <c r="I117" i="32"/>
  <c r="I116" i="32" s="1"/>
  <c r="I125" i="32"/>
  <c r="I124" i="32" s="1"/>
  <c r="I123" i="32"/>
  <c r="I122" i="32" s="1"/>
  <c r="R288" i="33" l="1"/>
  <c r="R301" i="33"/>
  <c r="P299" i="33"/>
  <c r="F282" i="33"/>
  <c r="Q282" i="33"/>
  <c r="R7" i="33"/>
  <c r="I115" i="32"/>
  <c r="I121" i="32"/>
  <c r="I13" i="32"/>
  <c r="I12" i="32"/>
  <c r="I11" i="32"/>
  <c r="R299" i="33" l="1"/>
  <c r="R282" i="33"/>
  <c r="F299" i="33"/>
  <c r="I10" i="32"/>
  <c r="I111" i="32"/>
  <c r="I109" i="32"/>
  <c r="I108" i="32"/>
  <c r="I110" i="32"/>
  <c r="I107" i="32"/>
  <c r="I106" i="32"/>
  <c r="I105" i="32"/>
  <c r="I104" i="32"/>
  <c r="I103" i="32"/>
  <c r="I102" i="32"/>
  <c r="I101" i="32"/>
  <c r="I100" i="32"/>
  <c r="I99" i="32"/>
  <c r="I98" i="32"/>
  <c r="I97" i="32"/>
  <c r="I96" i="32"/>
  <c r="G92" i="32"/>
  <c r="I92" i="32" s="1"/>
  <c r="I63" i="32"/>
  <c r="I59" i="32"/>
  <c r="I58" i="32"/>
  <c r="I57" i="32"/>
  <c r="I26" i="32"/>
  <c r="I55" i="32"/>
  <c r="I82" i="32"/>
  <c r="I56" i="32"/>
  <c r="I54" i="32"/>
  <c r="I31" i="32"/>
  <c r="I19" i="32"/>
  <c r="I77" i="32"/>
  <c r="I85" i="32"/>
  <c r="I28" i="32"/>
  <c r="I27" i="32"/>
  <c r="I17" i="32"/>
  <c r="I86" i="32"/>
  <c r="I84" i="32"/>
  <c r="I25" i="32"/>
  <c r="I24" i="32"/>
  <c r="I81" i="32"/>
  <c r="I33" i="32"/>
  <c r="I46" i="32"/>
  <c r="I18" i="32"/>
  <c r="I80" i="32"/>
  <c r="I78" i="32"/>
  <c r="I76" i="32"/>
  <c r="I83" i="32"/>
  <c r="I75" i="32"/>
  <c r="I44" i="32"/>
  <c r="I43" i="32"/>
  <c r="I42" i="32"/>
  <c r="I74" i="32"/>
  <c r="I73" i="32"/>
  <c r="I72" i="32"/>
  <c r="I71" i="32"/>
  <c r="I41" i="32"/>
  <c r="I40" i="32"/>
  <c r="I39" i="32"/>
  <c r="I38" i="32"/>
  <c r="I16" i="32"/>
  <c r="I15" i="32"/>
  <c r="I127" i="32" l="1"/>
  <c r="I113" i="32"/>
  <c r="I112" i="32"/>
  <c r="H303" i="33"/>
  <c r="J303" i="33"/>
  <c r="J305" i="33"/>
  <c r="L303" i="33"/>
  <c r="F307" i="33"/>
  <c r="L305" i="33"/>
  <c r="F266" i="15"/>
  <c r="F265" i="15"/>
  <c r="F264" i="15"/>
  <c r="F263" i="15"/>
  <c r="F258" i="15"/>
  <c r="F257" i="15"/>
  <c r="F256" i="15"/>
  <c r="F255" i="15"/>
  <c r="F254" i="15"/>
  <c r="F253" i="15"/>
  <c r="F252" i="15"/>
  <c r="F251" i="15"/>
  <c r="F250" i="15"/>
  <c r="I14" i="32" l="1"/>
  <c r="I128" i="32" s="1"/>
  <c r="P305" i="33"/>
  <c r="R305" i="33" s="1"/>
  <c r="J306" i="33"/>
  <c r="J307" i="33" s="1"/>
  <c r="L306" i="33"/>
  <c r="L307" i="33" s="1"/>
  <c r="P303" i="33"/>
  <c r="H306" i="33"/>
  <c r="H307" i="33" s="1"/>
  <c r="I9" i="32" l="1"/>
  <c r="I126" i="32" s="1"/>
  <c r="R303" i="33"/>
  <c r="R306" i="33" s="1"/>
  <c r="R307" i="33" s="1"/>
  <c r="P306" i="33"/>
  <c r="P307" i="33" s="1"/>
  <c r="I387" i="30"/>
  <c r="I386" i="30"/>
  <c r="I385" i="30"/>
  <c r="I384" i="30"/>
  <c r="I383" i="30"/>
  <c r="I382" i="30"/>
  <c r="I381" i="30"/>
  <c r="I380" i="30"/>
  <c r="I379" i="30"/>
  <c r="I378" i="30"/>
  <c r="I377" i="30"/>
  <c r="I376" i="30"/>
  <c r="I375" i="30"/>
  <c r="I374" i="30"/>
  <c r="I373" i="30"/>
  <c r="I372" i="30"/>
  <c r="I368" i="30"/>
  <c r="I367" i="30"/>
  <c r="I366" i="30"/>
  <c r="I365" i="30"/>
  <c r="I364" i="30"/>
  <c r="I363" i="30"/>
  <c r="I362" i="30"/>
  <c r="I361" i="30"/>
  <c r="I360" i="30"/>
  <c r="I359" i="30"/>
  <c r="I358" i="30"/>
  <c r="I357" i="30"/>
  <c r="I356" i="30"/>
  <c r="I355" i="30"/>
  <c r="I352" i="30"/>
  <c r="I351" i="30"/>
  <c r="I350" i="30"/>
  <c r="I349" i="30"/>
  <c r="I348" i="30"/>
  <c r="I347" i="30"/>
  <c r="I346" i="30"/>
  <c r="I345" i="30"/>
  <c r="I344" i="30"/>
  <c r="I343" i="30"/>
  <c r="I340" i="30"/>
  <c r="I339" i="30"/>
  <c r="I338" i="30"/>
  <c r="I337" i="30"/>
  <c r="I336" i="30"/>
  <c r="I335" i="30"/>
  <c r="I334" i="30"/>
  <c r="I333" i="30"/>
  <c r="I332" i="30"/>
  <c r="I331" i="30"/>
  <c r="I330" i="30"/>
  <c r="I329" i="30"/>
  <c r="I328" i="30"/>
  <c r="I327" i="30"/>
  <c r="I326" i="30"/>
  <c r="I325" i="30"/>
  <c r="I324" i="30"/>
  <c r="I321" i="30"/>
  <c r="I320" i="30"/>
  <c r="I319" i="30"/>
  <c r="I318" i="30"/>
  <c r="I317" i="30"/>
  <c r="I316" i="30"/>
  <c r="I315" i="30"/>
  <c r="I314" i="30"/>
  <c r="I313" i="30"/>
  <c r="I312" i="30"/>
  <c r="I311" i="30"/>
  <c r="I310" i="30"/>
  <c r="I309" i="30"/>
  <c r="I308" i="30"/>
  <c r="I307" i="30"/>
  <c r="I304" i="30"/>
  <c r="I303" i="30"/>
  <c r="I302" i="30"/>
  <c r="I301" i="30"/>
  <c r="I300" i="30"/>
  <c r="I299" i="30"/>
  <c r="I298" i="30"/>
  <c r="I297" i="30"/>
  <c r="I296" i="30"/>
  <c r="I295" i="30"/>
  <c r="I294" i="30"/>
  <c r="I293" i="30"/>
  <c r="I292" i="30"/>
  <c r="I291" i="30"/>
  <c r="I290" i="30"/>
  <c r="I289" i="30"/>
  <c r="I288" i="30"/>
  <c r="I287" i="30"/>
  <c r="I286" i="30"/>
  <c r="I285" i="30"/>
  <c r="I284" i="30"/>
  <c r="I283" i="30"/>
  <c r="I280" i="30"/>
  <c r="I279" i="30"/>
  <c r="I278" i="30"/>
  <c r="I277" i="30"/>
  <c r="I276" i="30"/>
  <c r="I275" i="30"/>
  <c r="I274" i="30"/>
  <c r="I271" i="30"/>
  <c r="I270" i="30"/>
  <c r="I269" i="30"/>
  <c r="I268" i="30"/>
  <c r="I267" i="30"/>
  <c r="I266" i="30"/>
  <c r="I265" i="30"/>
  <c r="I264" i="30"/>
  <c r="I263" i="30"/>
  <c r="I262" i="30"/>
  <c r="I261" i="30"/>
  <c r="I260" i="30"/>
  <c r="I259" i="30"/>
  <c r="I258" i="30"/>
  <c r="I257" i="30"/>
  <c r="I256" i="30"/>
  <c r="I255" i="30"/>
  <c r="I254" i="30"/>
  <c r="I253" i="30"/>
  <c r="I252" i="30"/>
  <c r="I248" i="30"/>
  <c r="I247" i="30"/>
  <c r="I246" i="30"/>
  <c r="I245" i="30"/>
  <c r="I244" i="30"/>
  <c r="I243" i="30"/>
  <c r="I242" i="30"/>
  <c r="I241" i="30"/>
  <c r="I240" i="30"/>
  <c r="I239" i="30"/>
  <c r="I238" i="30"/>
  <c r="I237" i="30"/>
  <c r="I236" i="30"/>
  <c r="I235" i="30"/>
  <c r="I234" i="30"/>
  <c r="I233" i="30"/>
  <c r="I232" i="30"/>
  <c r="I231" i="30"/>
  <c r="I230" i="30"/>
  <c r="I229" i="30"/>
  <c r="I225" i="30"/>
  <c r="I224" i="30"/>
  <c r="I223" i="30"/>
  <c r="I222" i="30"/>
  <c r="I221" i="30"/>
  <c r="I218" i="30"/>
  <c r="I217" i="30"/>
  <c r="I216" i="30"/>
  <c r="I215" i="30"/>
  <c r="I214" i="30"/>
  <c r="I213" i="30"/>
  <c r="I212" i="30"/>
  <c r="I211" i="30"/>
  <c r="I210" i="30"/>
  <c r="I209" i="30"/>
  <c r="I208" i="30"/>
  <c r="I207" i="30"/>
  <c r="I204" i="30"/>
  <c r="I203" i="30"/>
  <c r="I202" i="30"/>
  <c r="I201" i="30"/>
  <c r="I200" i="30"/>
  <c r="I199" i="30"/>
  <c r="I198" i="30"/>
  <c r="I197" i="30"/>
  <c r="I196" i="30"/>
  <c r="I195" i="30"/>
  <c r="I194" i="30"/>
  <c r="I193" i="30"/>
  <c r="I192" i="30"/>
  <c r="I191" i="30"/>
  <c r="I190" i="30"/>
  <c r="I189" i="30"/>
  <c r="I188" i="30"/>
  <c r="I187" i="30"/>
  <c r="I186" i="30"/>
  <c r="I185" i="30"/>
  <c r="I184" i="30"/>
  <c r="I183" i="30"/>
  <c r="I182" i="30"/>
  <c r="I179" i="30"/>
  <c r="I178" i="30"/>
  <c r="I177" i="30"/>
  <c r="I176" i="30"/>
  <c r="I175" i="30"/>
  <c r="I174" i="30"/>
  <c r="I173" i="30"/>
  <c r="I172" i="30"/>
  <c r="I171" i="30"/>
  <c r="I170" i="30"/>
  <c r="I169" i="30"/>
  <c r="I168" i="30"/>
  <c r="I167" i="30"/>
  <c r="I166" i="30"/>
  <c r="I165" i="30"/>
  <c r="I164" i="30"/>
  <c r="I163" i="30"/>
  <c r="I162" i="30"/>
  <c r="I159" i="30"/>
  <c r="I158" i="30"/>
  <c r="I157" i="30"/>
  <c r="I156" i="30"/>
  <c r="I155" i="30"/>
  <c r="I154" i="30"/>
  <c r="I153" i="30"/>
  <c r="I152" i="30"/>
  <c r="I151" i="30"/>
  <c r="I150" i="30"/>
  <c r="I149" i="30"/>
  <c r="I148" i="30"/>
  <c r="I147" i="30"/>
  <c r="I146" i="30"/>
  <c r="I145" i="30"/>
  <c r="I144" i="30"/>
  <c r="I143" i="30"/>
  <c r="I142" i="30"/>
  <c r="I141" i="30"/>
  <c r="I140" i="30"/>
  <c r="I139" i="30"/>
  <c r="I138" i="30"/>
  <c r="I137" i="30"/>
  <c r="I136" i="30"/>
  <c r="I135" i="30"/>
  <c r="I134" i="30"/>
  <c r="I133" i="30"/>
  <c r="I132" i="30"/>
  <c r="I131" i="30"/>
  <c r="I130" i="30"/>
  <c r="I129" i="30"/>
  <c r="I128" i="30"/>
  <c r="I127" i="30"/>
  <c r="I126" i="30"/>
  <c r="I125" i="30"/>
  <c r="I124" i="30"/>
  <c r="I123" i="30"/>
  <c r="I120" i="30"/>
  <c r="I119" i="30"/>
  <c r="I118" i="30"/>
  <c r="I117" i="30"/>
  <c r="I116" i="30"/>
  <c r="I115" i="30"/>
  <c r="I114" i="30"/>
  <c r="I113" i="30"/>
  <c r="I112" i="30"/>
  <c r="I111" i="30"/>
  <c r="I110" i="30"/>
  <c r="I109" i="30"/>
  <c r="I108" i="30"/>
  <c r="I107" i="30"/>
  <c r="I106" i="30"/>
  <c r="I105" i="30"/>
  <c r="I102" i="30"/>
  <c r="I101" i="30"/>
  <c r="I100" i="30"/>
  <c r="I99" i="30"/>
  <c r="I98" i="30"/>
  <c r="I97" i="30"/>
  <c r="I96" i="30"/>
  <c r="I95" i="30"/>
  <c r="I94" i="30"/>
  <c r="I93" i="30"/>
  <c r="I92" i="30"/>
  <c r="I91" i="30"/>
  <c r="I90" i="30"/>
  <c r="I89" i="30"/>
  <c r="I88" i="30"/>
  <c r="I87" i="30"/>
  <c r="I86" i="30"/>
  <c r="I83" i="30"/>
  <c r="I82" i="30"/>
  <c r="I81" i="30"/>
  <c r="I80" i="30"/>
  <c r="I79" i="30"/>
  <c r="I78" i="30"/>
  <c r="I77" i="30"/>
  <c r="I76" i="30"/>
  <c r="I75" i="30"/>
  <c r="I74" i="30"/>
  <c r="I71" i="30"/>
  <c r="I70" i="30"/>
  <c r="I69" i="30"/>
  <c r="I68" i="30"/>
  <c r="I67" i="30"/>
  <c r="I66" i="30"/>
  <c r="I65" i="30"/>
  <c r="I64" i="30"/>
  <c r="I63" i="30"/>
  <c r="I62" i="30"/>
  <c r="I61" i="30"/>
  <c r="I60" i="30"/>
  <c r="I59" i="30"/>
  <c r="I58" i="30"/>
  <c r="I57" i="30"/>
  <c r="I56" i="30"/>
  <c r="I55" i="30"/>
  <c r="I54" i="30"/>
  <c r="I53" i="30"/>
  <c r="I52" i="30"/>
  <c r="I51" i="30"/>
  <c r="I50" i="30"/>
  <c r="I49" i="30"/>
  <c r="I48" i="30"/>
  <c r="I47" i="30"/>
  <c r="I46" i="30"/>
  <c r="I45" i="30"/>
  <c r="I44" i="30"/>
  <c r="I42" i="30"/>
  <c r="I41" i="30"/>
  <c r="I40" i="30"/>
  <c r="I39" i="30"/>
  <c r="I38" i="30"/>
  <c r="I37" i="30"/>
  <c r="I36" i="30"/>
  <c r="I35" i="30"/>
  <c r="I34" i="30"/>
  <c r="I33" i="30"/>
  <c r="I32" i="30"/>
  <c r="I31" i="30"/>
  <c r="I27" i="30"/>
  <c r="I26" i="30"/>
  <c r="I25" i="30"/>
  <c r="I24" i="30"/>
  <c r="I22" i="30"/>
  <c r="I21" i="30"/>
  <c r="I20" i="30"/>
  <c r="I19" i="30"/>
  <c r="I18" i="30"/>
  <c r="I17" i="30"/>
  <c r="I16" i="30"/>
  <c r="I15" i="30"/>
  <c r="I14" i="30"/>
  <c r="I13" i="30"/>
  <c r="I12" i="30"/>
  <c r="I11" i="30"/>
  <c r="I10" i="30"/>
  <c r="I9" i="30"/>
  <c r="I388" i="30" l="1"/>
  <c r="I389" i="30" s="1"/>
  <c r="F206" i="15"/>
  <c r="F174" i="15"/>
  <c r="F101" i="15"/>
  <c r="F100" i="15"/>
  <c r="F87" i="15"/>
  <c r="F208" i="15" l="1"/>
  <c r="F172" i="15"/>
  <c r="F145" i="15"/>
  <c r="F73" i="15"/>
  <c r="F314" i="15" l="1"/>
  <c r="F313" i="15"/>
  <c r="F312" i="15"/>
  <c r="F311" i="15"/>
  <c r="F310" i="15"/>
  <c r="F307" i="15"/>
  <c r="F305" i="15"/>
  <c r="F304" i="15"/>
  <c r="D303" i="15"/>
  <c r="F303" i="15" s="1"/>
  <c r="D302" i="15"/>
  <c r="F302" i="15" s="1"/>
  <c r="D301" i="15"/>
  <c r="F301" i="15" s="1"/>
  <c r="D300" i="15"/>
  <c r="F300" i="15" s="1"/>
  <c r="D299" i="15"/>
  <c r="F299" i="15" s="1"/>
  <c r="D298" i="15"/>
  <c r="F298" i="15" s="1"/>
  <c r="D297" i="15"/>
  <c r="F297" i="15" s="1"/>
  <c r="D295" i="15"/>
  <c r="F295" i="15" s="1"/>
  <c r="D294" i="15"/>
  <c r="F294" i="15" s="1"/>
  <c r="D293" i="15"/>
  <c r="F293" i="15" s="1"/>
  <c r="F292" i="15"/>
  <c r="F291" i="15"/>
  <c r="F290" i="15"/>
  <c r="F289" i="15"/>
  <c r="F288" i="15"/>
  <c r="F287" i="15"/>
  <c r="F286" i="15"/>
  <c r="F285" i="15"/>
  <c r="F284" i="15"/>
  <c r="F283" i="15"/>
  <c r="F282" i="15"/>
  <c r="F281" i="15"/>
  <c r="F280" i="15"/>
  <c r="F279" i="15"/>
  <c r="F278" i="15"/>
  <c r="F277" i="15"/>
  <c r="F276" i="15"/>
  <c r="F275" i="15"/>
  <c r="F274" i="15"/>
  <c r="F273" i="15"/>
  <c r="F272" i="15"/>
  <c r="F271" i="15"/>
  <c r="F270" i="15"/>
  <c r="F269" i="15"/>
  <c r="F268" i="15"/>
  <c r="F267" i="15"/>
  <c r="F262" i="15"/>
  <c r="F261" i="15"/>
  <c r="F260" i="15"/>
  <c r="F259" i="15"/>
  <c r="F249" i="15"/>
  <c r="F248" i="15"/>
  <c r="F247" i="15"/>
  <c r="F246" i="15"/>
  <c r="F245" i="15"/>
  <c r="F244" i="15"/>
  <c r="F243" i="15"/>
  <c r="F242" i="15"/>
  <c r="F241" i="15"/>
  <c r="F240" i="15"/>
  <c r="F239" i="15"/>
  <c r="F238" i="15"/>
  <c r="F237" i="15"/>
  <c r="F236" i="15"/>
  <c r="F235" i="15"/>
  <c r="F234" i="15"/>
  <c r="F233" i="15"/>
  <c r="F232" i="15"/>
  <c r="F231" i="15"/>
  <c r="F230" i="15"/>
  <c r="F229" i="15"/>
  <c r="F228" i="15"/>
  <c r="F227" i="15"/>
  <c r="F226" i="15"/>
  <c r="D225" i="15"/>
  <c r="D296" i="15" s="1"/>
  <c r="F296" i="15" s="1"/>
  <c r="F224" i="15"/>
  <c r="F223" i="15"/>
  <c r="F222" i="15"/>
  <c r="F221" i="15"/>
  <c r="F220" i="15"/>
  <c r="F219" i="15"/>
  <c r="F218" i="15"/>
  <c r="F217" i="15"/>
  <c r="F216" i="15"/>
  <c r="F215" i="15"/>
  <c r="F214" i="15"/>
  <c r="F213" i="15"/>
  <c r="F212" i="15"/>
  <c r="F211" i="15"/>
  <c r="F209" i="15"/>
  <c r="F207" i="15"/>
  <c r="F205" i="15"/>
  <c r="F204" i="15"/>
  <c r="F203" i="15"/>
  <c r="F202" i="15"/>
  <c r="F200" i="15"/>
  <c r="F199" i="15"/>
  <c r="F198" i="15"/>
  <c r="F197" i="15"/>
  <c r="F196" i="15"/>
  <c r="F195" i="15"/>
  <c r="F192" i="15"/>
  <c r="F190" i="15"/>
  <c r="F187" i="15"/>
  <c r="F185" i="15"/>
  <c r="F184" i="15"/>
  <c r="F183" i="15"/>
  <c r="F182" i="15"/>
  <c r="F181" i="15"/>
  <c r="F180" i="15"/>
  <c r="F179" i="15"/>
  <c r="F177" i="15"/>
  <c r="F175" i="15"/>
  <c r="F173" i="15"/>
  <c r="F171" i="15"/>
  <c r="F170" i="15"/>
  <c r="F169" i="15"/>
  <c r="F168" i="15"/>
  <c r="F167" i="15"/>
  <c r="F166" i="15"/>
  <c r="F165" i="15"/>
  <c r="F164" i="15"/>
  <c r="F163" i="15"/>
  <c r="F162" i="15"/>
  <c r="F161" i="15"/>
  <c r="F160" i="15"/>
  <c r="F159" i="15"/>
  <c r="F102" i="15"/>
  <c r="F99" i="15"/>
  <c r="F98" i="15"/>
  <c r="F97" i="15"/>
  <c r="F96" i="15"/>
  <c r="F95" i="15"/>
  <c r="F94" i="15"/>
  <c r="F93" i="15"/>
  <c r="F92" i="15"/>
  <c r="F72" i="15"/>
  <c r="F74" i="15"/>
  <c r="F75" i="15"/>
  <c r="F76" i="15"/>
  <c r="F77" i="15"/>
  <c r="F78" i="15"/>
  <c r="F79" i="15"/>
  <c r="F80" i="15"/>
  <c r="F81" i="15"/>
  <c r="F82" i="15"/>
  <c r="F83" i="15"/>
  <c r="F84" i="15"/>
  <c r="F85" i="15"/>
  <c r="F86" i="15"/>
  <c r="F88" i="15"/>
  <c r="F89" i="15"/>
  <c r="F90" i="15"/>
  <c r="F71" i="15"/>
  <c r="F56" i="15"/>
  <c r="F69" i="15"/>
  <c r="F68" i="15"/>
  <c r="F67" i="15"/>
  <c r="F66" i="15"/>
  <c r="F65" i="15"/>
  <c r="F64" i="15"/>
  <c r="F63" i="15"/>
  <c r="F62" i="15"/>
  <c r="F61" i="15"/>
  <c r="F60" i="15"/>
  <c r="F59" i="15"/>
  <c r="F58" i="15"/>
  <c r="F55" i="15"/>
  <c r="F54" i="15"/>
  <c r="F53" i="15"/>
  <c r="F52" i="15"/>
  <c r="F51" i="15"/>
  <c r="F50" i="15"/>
  <c r="F49" i="15"/>
  <c r="F48" i="15"/>
  <c r="F47" i="15"/>
  <c r="F20" i="15"/>
  <c r="F18" i="15"/>
  <c r="F19" i="15"/>
  <c r="F21" i="15"/>
  <c r="F22" i="15"/>
  <c r="F16" i="15"/>
  <c r="F315" i="15" l="1"/>
  <c r="F225" i="15"/>
  <c r="F8" i="15"/>
  <c r="F157" i="15"/>
  <c r="F156" i="15"/>
  <c r="F155" i="15"/>
  <c r="F154" i="15"/>
  <c r="F153" i="15"/>
  <c r="F152" i="15"/>
  <c r="F151" i="15"/>
  <c r="F149" i="15"/>
  <c r="F148" i="15"/>
  <c r="F147" i="15"/>
  <c r="F146" i="15"/>
  <c r="F144" i="15"/>
  <c r="F143" i="15"/>
  <c r="F142" i="15"/>
  <c r="F141" i="15"/>
  <c r="F140" i="15"/>
  <c r="F139" i="15"/>
  <c r="F138" i="15"/>
  <c r="F137" i="15"/>
  <c r="F136" i="15"/>
  <c r="F135" i="15"/>
  <c r="F134" i="15"/>
  <c r="F132" i="15"/>
  <c r="F131" i="15"/>
  <c r="F130" i="15"/>
  <c r="F129" i="15"/>
  <c r="F128" i="15"/>
  <c r="F127" i="15"/>
  <c r="F126" i="15"/>
  <c r="F124" i="15"/>
  <c r="F123" i="15"/>
  <c r="F122" i="15"/>
  <c r="F121" i="15"/>
  <c r="F120" i="15"/>
  <c r="F118" i="15"/>
  <c r="F117" i="15"/>
  <c r="F116" i="15"/>
  <c r="F115" i="15"/>
  <c r="F114" i="15"/>
  <c r="F113" i="15"/>
  <c r="F112" i="15"/>
  <c r="F111" i="15"/>
  <c r="F110" i="15"/>
  <c r="F109" i="15"/>
  <c r="F108" i="15"/>
  <c r="F107" i="15"/>
  <c r="F106" i="15"/>
  <c r="F104" i="15"/>
  <c r="F103" i="15"/>
  <c r="F45" i="15"/>
  <c r="F44" i="15"/>
  <c r="F43" i="15"/>
  <c r="F42" i="15"/>
  <c r="F41" i="15"/>
  <c r="F40" i="15"/>
  <c r="F39" i="15"/>
  <c r="F38" i="15"/>
  <c r="F37" i="15"/>
  <c r="F36" i="15"/>
  <c r="F35" i="15"/>
  <c r="F34" i="15"/>
  <c r="F32" i="15"/>
  <c r="F31" i="15"/>
  <c r="F30" i="15"/>
  <c r="F29" i="15"/>
  <c r="F28" i="15"/>
  <c r="F27" i="15"/>
  <c r="F26" i="15"/>
  <c r="F25" i="15"/>
  <c r="F24" i="15"/>
  <c r="F15" i="15"/>
  <c r="F14" i="15"/>
  <c r="F13" i="15"/>
  <c r="F12" i="15"/>
  <c r="F11" i="15"/>
  <c r="F10" i="15"/>
  <c r="F9" i="15"/>
  <c r="F308" i="15" l="1"/>
  <c r="F316" i="15" l="1"/>
  <c r="C6" i="18"/>
  <c r="C7" i="18"/>
  <c r="C5" i="18" l="1"/>
  <c r="C4" i="18"/>
  <c r="C8" i="18" l="1"/>
  <c r="E20" i="14" l="1"/>
  <c r="E180" i="14" l="1"/>
  <c r="E179" i="14"/>
  <c r="E178" i="14"/>
  <c r="A6" i="14" l="1"/>
  <c r="A7" i="14" s="1"/>
  <c r="A8" i="14" s="1"/>
  <c r="A9" i="14" s="1"/>
  <c r="A10" i="14" s="1"/>
  <c r="A11" i="14" s="1"/>
  <c r="A12" i="14" s="1"/>
  <c r="A13" i="14" s="1"/>
  <c r="A14" i="14" s="1"/>
  <c r="A15" i="14" s="1"/>
  <c r="A16" i="14" s="1"/>
  <c r="A17" i="14" s="1"/>
  <c r="A18" i="14" s="1"/>
  <c r="A19" i="14" s="1"/>
  <c r="A20" i="14" s="1"/>
  <c r="A21" i="14" s="1"/>
  <c r="A22" i="14" s="1"/>
  <c r="A23" i="14" s="1"/>
  <c r="A24" i="14" s="1"/>
  <c r="A25" i="14" s="1"/>
  <c r="A26" i="14" s="1"/>
  <c r="A27" i="14" s="1"/>
  <c r="A28" i="14" s="1"/>
  <c r="A29" i="14" s="1"/>
  <c r="A30" i="14" s="1"/>
  <c r="A31" i="14" s="1"/>
  <c r="A32" i="14" s="1"/>
  <c r="A33" i="14" s="1"/>
  <c r="A34" i="14" s="1"/>
  <c r="A35" i="14" s="1"/>
  <c r="A36" i="14" s="1"/>
  <c r="A37" i="14" s="1"/>
  <c r="A38" i="14" s="1"/>
  <c r="A39" i="14" s="1"/>
  <c r="A40" i="14" s="1"/>
  <c r="A41" i="14" s="1"/>
  <c r="A42" i="14" s="1"/>
  <c r="A43" i="14" s="1"/>
  <c r="A44" i="14" s="1"/>
  <c r="A45" i="14" s="1"/>
  <c r="A46" i="14" s="1"/>
  <c r="A47" i="14" s="1"/>
  <c r="A48" i="14" s="1"/>
  <c r="A49" i="14" s="1"/>
  <c r="A50" i="14" s="1"/>
  <c r="A51" i="14" s="1"/>
  <c r="A52" i="14" s="1"/>
  <c r="A53" i="14" s="1"/>
  <c r="A54" i="14" s="1"/>
  <c r="A55" i="14" s="1"/>
  <c r="A56" i="14" s="1"/>
  <c r="A57" i="14" s="1"/>
  <c r="A58" i="14" s="1"/>
  <c r="A59" i="14" s="1"/>
  <c r="A60" i="14" s="1"/>
  <c r="A61" i="14" s="1"/>
  <c r="A62" i="14" s="1"/>
  <c r="A63" i="14" s="1"/>
  <c r="A64" i="14" s="1"/>
  <c r="A65" i="14" s="1"/>
  <c r="A66" i="14" s="1"/>
  <c r="A67" i="14" s="1"/>
  <c r="A68" i="14" s="1"/>
  <c r="A69" i="14" s="1"/>
  <c r="A70" i="14" s="1"/>
  <c r="A71" i="14" s="1"/>
  <c r="A72" i="14" s="1"/>
  <c r="A73" i="14" s="1"/>
  <c r="A74" i="14" s="1"/>
  <c r="A75" i="14" s="1"/>
  <c r="A76" i="14" s="1"/>
  <c r="A77" i="14" s="1"/>
  <c r="A78" i="14" s="1"/>
  <c r="A79" i="14" s="1"/>
  <c r="A80" i="14" s="1"/>
  <c r="A81" i="14" s="1"/>
  <c r="A82" i="14" s="1"/>
  <c r="A83" i="14" s="1"/>
  <c r="A84" i="14" s="1"/>
  <c r="A85" i="14" s="1"/>
  <c r="A86" i="14" s="1"/>
  <c r="A87" i="14" s="1"/>
  <c r="A88" i="14" s="1"/>
  <c r="A89" i="14" s="1"/>
  <c r="A90" i="14" s="1"/>
  <c r="A91" i="14" s="1"/>
  <c r="A92" i="14" s="1"/>
  <c r="A93" i="14" s="1"/>
  <c r="A94" i="14" s="1"/>
  <c r="A95" i="14" s="1"/>
  <c r="A96" i="14" s="1"/>
  <c r="A97" i="14" s="1"/>
  <c r="A98" i="14" s="1"/>
  <c r="A99" i="14" s="1"/>
  <c r="A100" i="14" s="1"/>
  <c r="A101" i="14" s="1"/>
  <c r="A102" i="14" s="1"/>
  <c r="A103" i="14" s="1"/>
  <c r="A104" i="14" s="1"/>
  <c r="A105" i="14" s="1"/>
  <c r="A106" i="14" s="1"/>
  <c r="A107" i="14" s="1"/>
  <c r="A108" i="14" s="1"/>
  <c r="A109" i="14" s="1"/>
  <c r="A110" i="14" s="1"/>
  <c r="A111" i="14" s="1"/>
  <c r="A112" i="14" s="1"/>
  <c r="A113" i="14" s="1"/>
  <c r="A114" i="14" s="1"/>
  <c r="A115" i="14" s="1"/>
  <c r="A116" i="14" s="1"/>
  <c r="A117" i="14" s="1"/>
  <c r="A118" i="14" s="1"/>
  <c r="A119" i="14" s="1"/>
  <c r="A120" i="14" s="1"/>
  <c r="A121" i="14" s="1"/>
  <c r="A122" i="14" s="1"/>
  <c r="A123" i="14" s="1"/>
  <c r="A124" i="14" s="1"/>
  <c r="A125" i="14" s="1"/>
  <c r="A126" i="14" s="1"/>
  <c r="A127" i="14" s="1"/>
  <c r="A128" i="14" s="1"/>
  <c r="A129" i="14" s="1"/>
  <c r="A130" i="14" s="1"/>
  <c r="A131" i="14" s="1"/>
  <c r="A132" i="14" s="1"/>
  <c r="A133" i="14" s="1"/>
  <c r="A134" i="14" s="1"/>
  <c r="A135" i="14" s="1"/>
  <c r="A136" i="14" s="1"/>
  <c r="A137" i="14" s="1"/>
  <c r="A138" i="14" s="1"/>
  <c r="A139" i="14" s="1"/>
  <c r="A140" i="14" s="1"/>
  <c r="A141" i="14" s="1"/>
  <c r="A142" i="14" s="1"/>
  <c r="A143" i="14" s="1"/>
  <c r="A144" i="14" s="1"/>
  <c r="A145" i="14" s="1"/>
  <c r="A146" i="14" s="1"/>
  <c r="A147" i="14" s="1"/>
  <c r="A148" i="14" s="1"/>
  <c r="A149" i="14" s="1"/>
  <c r="A150" i="14" s="1"/>
  <c r="A151" i="14" s="1"/>
  <c r="A152" i="14" s="1"/>
  <c r="A153" i="14" s="1"/>
  <c r="A154" i="14" s="1"/>
  <c r="A155" i="14" s="1"/>
  <c r="A156" i="14" s="1"/>
  <c r="A157" i="14" s="1"/>
  <c r="A158" i="14" s="1"/>
  <c r="A159" i="14" s="1"/>
  <c r="A160" i="14" s="1"/>
  <c r="A161" i="14" s="1"/>
  <c r="A162" i="14" s="1"/>
  <c r="A163" i="14" s="1"/>
  <c r="A164" i="14" s="1"/>
  <c r="A165" i="14" s="1"/>
  <c r="A166" i="14" s="1"/>
  <c r="A167" i="14" s="1"/>
  <c r="A168" i="14" s="1"/>
  <c r="A169" i="14" s="1"/>
  <c r="A170" i="14" s="1"/>
  <c r="A171" i="14" s="1"/>
  <c r="A172" i="14" s="1"/>
  <c r="A173" i="14" s="1"/>
  <c r="A174" i="14" s="1"/>
  <c r="A175" i="14" s="1"/>
  <c r="A176" i="14" s="1"/>
  <c r="A177" i="14" s="1"/>
  <c r="A178" i="14" s="1"/>
  <c r="A179" i="14" s="1"/>
  <c r="A180" i="14" s="1"/>
  <c r="A181" i="14" s="1"/>
  <c r="A182" i="14" s="1"/>
  <c r="A183" i="14" s="1"/>
  <c r="A184" i="14" s="1"/>
  <c r="A185" i="14" s="1"/>
  <c r="A186" i="14" s="1"/>
  <c r="A187" i="14" s="1"/>
  <c r="A188" i="14" s="1"/>
  <c r="A189" i="14" s="1"/>
  <c r="A190" i="14" s="1"/>
  <c r="A191" i="14" s="1"/>
  <c r="A192" i="14" s="1"/>
  <c r="A193" i="14" s="1"/>
  <c r="A194" i="14" s="1"/>
  <c r="A195" i="14" s="1"/>
  <c r="A196" i="14" s="1"/>
  <c r="A197" i="14" s="1"/>
  <c r="A198" i="14" s="1"/>
  <c r="A199" i="14" s="1"/>
  <c r="A200" i="14" s="1"/>
  <c r="A201" i="14" s="1"/>
  <c r="A202" i="14" s="1"/>
  <c r="A203" i="14" s="1"/>
  <c r="A204" i="14" s="1"/>
  <c r="A205" i="14" s="1"/>
  <c r="A206" i="14" s="1"/>
  <c r="A207" i="14" s="1"/>
  <c r="A208" i="14" s="1"/>
  <c r="A209" i="14" s="1"/>
  <c r="A210" i="14" s="1"/>
  <c r="A211" i="14" s="1"/>
  <c r="A212" i="14" s="1"/>
  <c r="A213" i="14" s="1"/>
  <c r="A214" i="14" s="1"/>
  <c r="A215" i="14" s="1"/>
  <c r="A216" i="14" s="1"/>
  <c r="A217" i="14" s="1"/>
  <c r="A218" i="14" s="1"/>
  <c r="A219" i="14" s="1"/>
  <c r="A220" i="14" s="1"/>
  <c r="A221" i="14" s="1"/>
  <c r="A222" i="14" s="1"/>
  <c r="A223" i="14" s="1"/>
  <c r="A224" i="14" s="1"/>
  <c r="A225" i="14" s="1"/>
  <c r="A226" i="14" s="1"/>
  <c r="A227" i="14" s="1"/>
  <c r="A228" i="14" s="1"/>
  <c r="A229" i="14" s="1"/>
  <c r="A230" i="14" s="1"/>
  <c r="A231" i="14" s="1"/>
  <c r="A232" i="14" s="1"/>
  <c r="A233" i="14" s="1"/>
  <c r="A234" i="14" s="1"/>
  <c r="A235" i="14" s="1"/>
  <c r="A236" i="14" s="1"/>
  <c r="A237" i="14" s="1"/>
  <c r="A238" i="14" s="1"/>
  <c r="A239" i="14" s="1"/>
  <c r="A240" i="14" s="1"/>
  <c r="A241" i="14" s="1"/>
  <c r="A242" i="14" s="1"/>
  <c r="A243" i="14" s="1"/>
  <c r="A244" i="14" s="1"/>
  <c r="A245" i="14" s="1"/>
  <c r="A246" i="14" s="1"/>
  <c r="A247" i="14" s="1"/>
  <c r="A248" i="14" s="1"/>
  <c r="A249" i="14" s="1"/>
  <c r="A250" i="14" s="1"/>
  <c r="A251" i="14" s="1"/>
  <c r="A252" i="14" s="1"/>
  <c r="A253" i="14" s="1"/>
  <c r="A254" i="14" s="1"/>
  <c r="A255" i="14" s="1"/>
  <c r="A256" i="14" s="1"/>
  <c r="A257" i="14" s="1"/>
  <c r="A258" i="14" s="1"/>
  <c r="A259" i="14" s="1"/>
  <c r="A260" i="14" s="1"/>
  <c r="A261" i="14" s="1"/>
  <c r="A262" i="14" s="1"/>
  <c r="A263" i="14" s="1"/>
  <c r="A264" i="14" s="1"/>
  <c r="A265" i="14" s="1"/>
  <c r="A266" i="14" s="1"/>
  <c r="A267" i="14" s="1"/>
  <c r="A268" i="14" s="1"/>
  <c r="A269" i="14" s="1"/>
  <c r="A270" i="14" s="1"/>
  <c r="A271" i="14" s="1"/>
  <c r="A272" i="14" s="1"/>
  <c r="A273" i="14" s="1"/>
  <c r="A274" i="14" s="1"/>
  <c r="A275" i="14" s="1"/>
  <c r="A276" i="14" s="1"/>
  <c r="A277" i="14" s="1"/>
  <c r="A278" i="14" s="1"/>
  <c r="A279" i="14" s="1"/>
  <c r="A280" i="14" s="1"/>
  <c r="A281" i="14" s="1"/>
  <c r="A282" i="14" s="1"/>
  <c r="A283" i="14" s="1"/>
  <c r="A284" i="14" s="1"/>
  <c r="A285" i="14" s="1"/>
  <c r="A286" i="14" s="1"/>
  <c r="A287" i="14" s="1"/>
  <c r="A288" i="14" s="1"/>
  <c r="A289" i="14" s="1"/>
  <c r="A290" i="14" s="1"/>
  <c r="A291" i="14" s="1"/>
  <c r="A292" i="14" s="1"/>
  <c r="A293" i="14" s="1"/>
  <c r="A294" i="14" s="1"/>
  <c r="A295" i="14" s="1"/>
  <c r="A296" i="14" s="1"/>
  <c r="A297" i="14" s="1"/>
  <c r="A298" i="14" s="1"/>
  <c r="A299" i="14" s="1"/>
  <c r="A300" i="14" s="1"/>
  <c r="A301" i="14" s="1"/>
  <c r="A302" i="14" s="1"/>
  <c r="A303" i="14" s="1"/>
  <c r="A304" i="14" s="1"/>
  <c r="A305" i="14" s="1"/>
  <c r="A306" i="14" s="1"/>
  <c r="A307" i="14" s="1"/>
  <c r="A308" i="14" s="1"/>
  <c r="A309" i="14" s="1"/>
  <c r="A310" i="14" s="1"/>
  <c r="A311" i="14" s="1"/>
  <c r="A312" i="14" s="1"/>
  <c r="A313" i="14" s="1"/>
  <c r="A314" i="14" s="1"/>
  <c r="A315" i="14" s="1"/>
  <c r="A316" i="14" s="1"/>
  <c r="A317" i="14" s="1"/>
  <c r="A318" i="14" s="1"/>
  <c r="A319" i="14" s="1"/>
  <c r="A320" i="14" s="1"/>
  <c r="A321" i="14" s="1"/>
  <c r="A322" i="14" s="1"/>
  <c r="A323" i="14" s="1"/>
  <c r="A324" i="14" s="1"/>
  <c r="A325" i="14" s="1"/>
  <c r="A326" i="14" s="1"/>
  <c r="A327" i="14" s="1"/>
  <c r="A328" i="14" s="1"/>
  <c r="A329" i="14" s="1"/>
  <c r="A330" i="14" s="1"/>
  <c r="A331" i="14" s="1"/>
  <c r="A332" i="14" s="1"/>
  <c r="A333" i="14" s="1"/>
  <c r="A334" i="14" s="1"/>
  <c r="A335" i="14" s="1"/>
  <c r="A336" i="14" s="1"/>
  <c r="A337" i="14" s="1"/>
  <c r="A338" i="14" s="1"/>
  <c r="A339" i="14" s="1"/>
  <c r="A340" i="14" s="1"/>
  <c r="A341" i="14" s="1"/>
  <c r="A342" i="14" s="1"/>
  <c r="A343" i="14" s="1"/>
  <c r="A344" i="14" s="1"/>
  <c r="A345" i="14" s="1"/>
  <c r="A346" i="14" s="1"/>
  <c r="A347" i="14" s="1"/>
  <c r="A348" i="14" s="1"/>
  <c r="A349" i="14" s="1"/>
  <c r="A350" i="14" s="1"/>
  <c r="A351" i="14" s="1"/>
  <c r="A352" i="14" s="1"/>
  <c r="A353" i="14" s="1"/>
  <c r="A354" i="14" s="1"/>
  <c r="A355" i="14" s="1"/>
  <c r="A356" i="14" s="1"/>
  <c r="A357" i="14" s="1"/>
  <c r="A358" i="14" s="1"/>
  <c r="A359" i="14" s="1"/>
  <c r="A360" i="14" s="1"/>
  <c r="A361" i="14" s="1"/>
  <c r="A362" i="14" s="1"/>
  <c r="A363" i="14" s="1"/>
  <c r="A364" i="14" s="1"/>
  <c r="A365" i="14" s="1"/>
  <c r="A366" i="14" s="1"/>
  <c r="A367" i="14" s="1"/>
  <c r="A368" i="14" s="1"/>
  <c r="A369" i="14" s="1"/>
  <c r="A370" i="14" s="1"/>
  <c r="A371" i="14" s="1"/>
  <c r="A372" i="14" s="1"/>
  <c r="A373" i="14" s="1"/>
  <c r="A374" i="14" s="1"/>
  <c r="A375" i="14" s="1"/>
  <c r="A376" i="14" s="1"/>
  <c r="A377" i="14" s="1"/>
  <c r="A378" i="14" s="1"/>
  <c r="A379" i="14" s="1"/>
  <c r="A380" i="14" s="1"/>
  <c r="A381" i="14" s="1"/>
</calcChain>
</file>

<file path=xl/sharedStrings.xml><?xml version="1.0" encoding="utf-8"?>
<sst xmlns="http://schemas.openxmlformats.org/spreadsheetml/2006/main" count="4283" uniqueCount="1208">
  <si>
    <t>№ п/п</t>
  </si>
  <si>
    <t>Наименование</t>
  </si>
  <si>
    <t>шт</t>
  </si>
  <si>
    <t>м</t>
  </si>
  <si>
    <t>л</t>
  </si>
  <si>
    <t>Гайка оцинкованная М10</t>
  </si>
  <si>
    <t>Шайба усиленная М10</t>
  </si>
  <si>
    <t>Траверса монтажная 38х40</t>
  </si>
  <si>
    <t>Водопровод</t>
  </si>
  <si>
    <t>Ниппель НР 1/2"</t>
  </si>
  <si>
    <t>Квартирные узлы учета хол. и гор. воды (1-я, 2-я зоны)</t>
  </si>
  <si>
    <t>Тройник лат. ВрхНрхВр 1/2" САН.УЗЕЛ В1</t>
  </si>
  <si>
    <t>Тройник лат. ВрхНрхВр 1/2" САН.УЗЕЛ Т3</t>
  </si>
  <si>
    <t>Тройник лат. ВрхНрхВр 1/2" (для УВП ХВС) / САН.УЗЕЛ В1</t>
  </si>
  <si>
    <t>Квартирные стояки В1 (1-я зона) выше отм 0.000</t>
  </si>
  <si>
    <t>Хомут для трубы ППН Ду-40</t>
  </si>
  <si>
    <t>Винт-шуруп М8х120</t>
  </si>
  <si>
    <t>Дюбель распорный пластиковый М12</t>
  </si>
  <si>
    <t>Гель сантехнический</t>
  </si>
  <si>
    <t>тюб</t>
  </si>
  <si>
    <t>Квартирные стояки В1 (2-я зона) выше отм 0.000</t>
  </si>
  <si>
    <t>Сгон Нр-Вр 2"</t>
  </si>
  <si>
    <t>Муфта лат. ВР 1 1/4"</t>
  </si>
  <si>
    <t>Грунтовка ГФ-021 / огрнунтовка гильз</t>
  </si>
  <si>
    <t>Асбестовый шнур</t>
  </si>
  <si>
    <t>Хомут для трубы стальной Ду-40</t>
  </si>
  <si>
    <t xml:space="preserve">П-образный элемент индивид.изготовления в компл. с креплением </t>
  </si>
  <si>
    <t>Гайка оцинкованная М8 (для соед. хомутов с траверсой)</t>
  </si>
  <si>
    <t>Шайба усиленная М8 (для соед. хомутов с траверсой)</t>
  </si>
  <si>
    <t>Диски отрезные</t>
  </si>
  <si>
    <t>кг</t>
  </si>
  <si>
    <t>уп.</t>
  </si>
  <si>
    <t>Шпилька оцинкованная резьбовая М8 (для соед. хомутов с траверсой)</t>
  </si>
  <si>
    <t>Гильза из стальной трубы Д-76 L-330мм / нерж. Д-60,3х3,5</t>
  </si>
  <si>
    <t>Гильза из стальной трубы Д-57 L-330мм / нерж. Д-42,4х3,5</t>
  </si>
  <si>
    <t>Квартирные стояки Т3(1-я зона) выше отм 0.000</t>
  </si>
  <si>
    <t>Сгон Нр-Вр 3/4"</t>
  </si>
  <si>
    <t xml:space="preserve">Штуцер PE-Xa Q&amp;E пресс латунь 20х3/4" НР </t>
  </si>
  <si>
    <t>Кольцо белое Q&amp;E 20</t>
  </si>
  <si>
    <t>Труба ППН PN20 DN20х3,4 / 0,3 х 88</t>
  </si>
  <si>
    <t>Труба ППН PN20 DN40х6,7</t>
  </si>
  <si>
    <t>Муфта соединительная ППН DN40</t>
  </si>
  <si>
    <t>Заглушка ППН DN40</t>
  </si>
  <si>
    <t>Угольник ППН комб. НР 20х1/2"</t>
  </si>
  <si>
    <t>Тройник ППН переходной 40х20х40</t>
  </si>
  <si>
    <t>Квартирные стояки Т3(2-я зона) выше отм 0.000</t>
  </si>
  <si>
    <t>Муфта соединительная PE-Xa Q&amp;E пресс PPSU 16-16</t>
  </si>
  <si>
    <t>Угольник PE-Xa Q&amp;E пресс PPSU 16х16 / ВОДОРОЗЕТКИ</t>
  </si>
  <si>
    <t>Угольник PE-Xa Q&amp;E пресс PPSU 16х16 / от УУ</t>
  </si>
  <si>
    <t>Штуцер PE-Xa Q&amp;E пресс латунь 16х1/2" НР / САН.УЗЕЛ В1</t>
  </si>
  <si>
    <t>Штуцер PE-Xa Q&amp;E пресс латунь 16х1/2" НР / САН.УЗЕЛ Т3</t>
  </si>
  <si>
    <t>Штуцер PE-Xa Q&amp;E пресс латунь 16х1/2" НР / КУХНЯ В1</t>
  </si>
  <si>
    <t>Штуцер PE-Xa Q&amp;E пресс латунь 16х1/2" НР / КУХНЯ Т3</t>
  </si>
  <si>
    <t xml:space="preserve">Кольцо белое Q&amp;E 16 </t>
  </si>
  <si>
    <t xml:space="preserve">Фланец стальной нерж. Pу16, Д-150 (в компл. со шпилькой, гайками, шайбами, паронитовыми прокладками) </t>
  </si>
  <si>
    <t xml:space="preserve">Кран трехходовой для манометра, Ру=1,6 Мпа, Ду=15 мм </t>
  </si>
  <si>
    <t xml:space="preserve">Манометр Ру=1,6 МПа d-100мм М20х1.5, "ROSMA" </t>
  </si>
  <si>
    <t xml:space="preserve">Фланец стальной нерж. Pу16, Д-65 (в компл. со шпилькой, гайками, шайбами, паронитовыми прокладками) </t>
  </si>
  <si>
    <t>Конслоль L-400мм / крепление ВУ</t>
  </si>
  <si>
    <t>Шуруп с шестигранной головкой 8*80</t>
  </si>
  <si>
    <t>Дюбель распорный пластиковый М14</t>
  </si>
  <si>
    <t>Антивибрационный компенсатор Д-65</t>
  </si>
  <si>
    <t xml:space="preserve">Фланец стальной расточенный Pу16, Д-50 (в компл. со шпилькой, гайками, шайбами, паронитовыми прокладками) </t>
  </si>
  <si>
    <t xml:space="preserve">Фланец стальной нерж. Pу16, Д-50 (в компл. со шпилькой, гайками, шайбами, паронитовыми прокладками) </t>
  </si>
  <si>
    <t>Клапан обратный фланцевый Д-50</t>
  </si>
  <si>
    <t>Счетчик холодной воды с импульсным выходом Д-40мм в компл. с присоед.</t>
  </si>
  <si>
    <t>Муфта лат. ВР 1 1/2"</t>
  </si>
  <si>
    <t>Конслоль L-300мм / крепление ВУ</t>
  </si>
  <si>
    <t>Хомут для трубы стальной Ду-159</t>
  </si>
  <si>
    <t>Хомут для трубы стальной Ду-108</t>
  </si>
  <si>
    <t>Хомут для трубы стальной Ду-57</t>
  </si>
  <si>
    <t>Хомут для трубы стальной Ду-76</t>
  </si>
  <si>
    <t>Шпилька оцинкованная резьбовая М10</t>
  </si>
  <si>
    <t>Магистральные трубопроводы холодной воды (В1) 1 зоны</t>
  </si>
  <si>
    <t>Хомут для трубы ППН Ду-20</t>
  </si>
  <si>
    <t>Хомут для трубы ППН Ду-32</t>
  </si>
  <si>
    <t>Хомут для трубы ППН Ду-50</t>
  </si>
  <si>
    <t>Хомут для трубы ППН Ду-63</t>
  </si>
  <si>
    <t>Хомут для трубы ППН Ду-75</t>
  </si>
  <si>
    <t>Гильза из стальной трубы Д-89 L-330мм / РР Д-75</t>
  </si>
  <si>
    <t>Узел ввода водопровода. Водомерный узел В1-1. Система В1 1-й зоны</t>
  </si>
  <si>
    <t>Водомерный узел В1-2. Система В1 2-й зоны</t>
  </si>
  <si>
    <t>Гидропневмобак V-100 л</t>
  </si>
  <si>
    <t>Гильза из стальной трубы Д-76 L-330мм / ст. Д-57</t>
  </si>
  <si>
    <t>Система Т3 1-й зоны</t>
  </si>
  <si>
    <t>Система Т3 2-й зоны</t>
  </si>
  <si>
    <t>Бобышка 1/2"</t>
  </si>
  <si>
    <t>Термометр биметалличсеский</t>
  </si>
  <si>
    <t>Прессотат KPI-35</t>
  </si>
  <si>
    <t>Теплоизоляция K-Flex ST толщиной s-13мм Д-48 / ст. Д-40</t>
  </si>
  <si>
    <t>Система Т4 1-й зоны</t>
  </si>
  <si>
    <t>Система Т4 2-й зоны</t>
  </si>
  <si>
    <t>Система Т4.1</t>
  </si>
  <si>
    <t xml:space="preserve">Комплект гаек </t>
  </si>
  <si>
    <t>Муфта лат. ВР 1"</t>
  </si>
  <si>
    <t>Резьба стальная нерж. Д-21,3х3,5 мм (ISO) (Ду15)</t>
  </si>
  <si>
    <t>Резьба стальная нерж. Д-21,3х3,5 мм (ISO) (Ду15) / сброс с гл.стояка</t>
  </si>
  <si>
    <t>Резьба стальная нерж. Д-26,9х3,5 мм (ISO) (Ду20)</t>
  </si>
  <si>
    <t>Резьба стальная нерж. Д-33,7х3,5 мм (ISO) (Ду25) / подкл. ПС</t>
  </si>
  <si>
    <t>Резьба стальная нерж. Д-33,7х3,5 мм (ISO) (Ду25)</t>
  </si>
  <si>
    <t>Резьба стальная нерж. Д-42,3х3,5 мм (ISO) (Ду32)</t>
  </si>
  <si>
    <t xml:space="preserve">Резьба стальная нерж. Д-48,3х3,5 мм (ISO) (Ду40) </t>
  </si>
  <si>
    <t>Резьба стальная нерж. Д-60,3х3,5 мм (ISO) (Ду50)</t>
  </si>
  <si>
    <t>Труба стальная нерж. AISI304 Д-114,3х4,0 мм (ISO) (Ду100) / в ВНС</t>
  </si>
  <si>
    <t>Переход стальной нерж. Д-168,3х114,3 (ISO) (Ду150х100)</t>
  </si>
  <si>
    <t>Переход стальной нерж. Д-114,3х76,1 (ISO) (Ду100)</t>
  </si>
  <si>
    <t>Переход стальной нерж. Д-48,3х42,4 (ISO) (Ду40х32)</t>
  </si>
  <si>
    <t>Переход стальной нерж. Д-60,3х48,3 (ISO) (Ду50х40)</t>
  </si>
  <si>
    <t>Переход стальной нерж. Д-168,3х114,3 (ISO) (Ду150х100) / в систему В2</t>
  </si>
  <si>
    <t>Тройник стальной равнопроходной нерж. Д-168,3 (ISO) (Ду150)</t>
  </si>
  <si>
    <t xml:space="preserve">Фланец стальной нерж. Pу16, Д-40 (в компл. со шпилькой, гайками, шайбами, паронитовыми прокладками) </t>
  </si>
  <si>
    <t>Муфта ППН переходная 75-63</t>
  </si>
  <si>
    <t>Бурт под фланец ППН DN63</t>
  </si>
  <si>
    <t>Сгон Нр-Вр 1"</t>
  </si>
  <si>
    <t>Хомут для трубы стальной Д-25</t>
  </si>
  <si>
    <t>Теплоизоляция K-Flex ST толщиной s-13мм Д-35 / ст. Д-25</t>
  </si>
  <si>
    <t>Система Т3.1</t>
  </si>
  <si>
    <t xml:space="preserve">Резьба стальная нерж. Д-42,4х3,5 мм (ISO) (Ду32) </t>
  </si>
  <si>
    <t>Дюбель гвоздь 6х40мм</t>
  </si>
  <si>
    <t>Опора ППН 16</t>
  </si>
  <si>
    <t>Перфолента</t>
  </si>
  <si>
    <t>Кожух гофрированный Д-25</t>
  </si>
  <si>
    <t>Теплоизоляция Термафлекс толщиной s-13мм Д-42 / РР DN40</t>
  </si>
  <si>
    <t>Теплоизоляция Термафлекс толщиной s-13мм Д-42 / нерж. Д-42,4х3,5</t>
  </si>
  <si>
    <t>Теплоизоляция Термафлекс толщиной s-13мм Д-48 / нерж. Д-48,3х3,5</t>
  </si>
  <si>
    <t>Теплоизоляция Термафлекс толщиной s-13мм Д-60 / нерж. Д-60,3х3,5</t>
  </si>
  <si>
    <t>Теплоизоляция Термафлекс толщиной s-13мм Д-76 / РР Д-75</t>
  </si>
  <si>
    <t>Теплоизоляция Термафлекс толщиной s-13мм Д-63 / РР Д-63</t>
  </si>
  <si>
    <t>Теплоизоляция Термафлекс толщиной s-13мм Д-54 / РР Д-50</t>
  </si>
  <si>
    <t>Теплоизоляция Термафлекс толщиной s-13мм Д-42 / РР Д-40</t>
  </si>
  <si>
    <t>Теплоизоляция Термафлекс толщиной s-13мм Д-35 / РР Д-32</t>
  </si>
  <si>
    <t>Теплоизоляция Термафлекс толщиной s-13мм Д-22 / РР Д-20</t>
  </si>
  <si>
    <t>Теплоизоляция Термафлекс толщиной s-13мм Д-76 / нерж. Д-65</t>
  </si>
  <si>
    <t>Теплоизоляция Термафлекс толщиной s-13мм Д-60 / нерж. Д-57</t>
  </si>
  <si>
    <t>Теплоизоляция Термафлекс толщиной s-13мм Д-48 / нерж. Д-40</t>
  </si>
  <si>
    <t>Теплоизоляция Термафлекс толщиной s-13мм Д-35 / нерж. Д-25</t>
  </si>
  <si>
    <t>Теплоизоляция Термафлекс толщиной s-13мм Д-54 / РР DN50</t>
  </si>
  <si>
    <t>Теплоизоляция Термафлекс толщиной s-13мм Д-22 / РР DN20</t>
  </si>
  <si>
    <t>Теплоизоляция Термафлекс толщиной s-13мм Д-35 / РР DN32</t>
  </si>
  <si>
    <t>Поэтажные перекиды В1, Т3 в квартирах</t>
  </si>
  <si>
    <t>Коллекторный шкаф, габаритные размеры: 600x450x110</t>
  </si>
  <si>
    <t>Дюбель гвоздь 6х40мм / крепление к стене</t>
  </si>
  <si>
    <t>Угольник PE-Xa Q&amp;E пресс PPSU 20х20</t>
  </si>
  <si>
    <t>Муфта соединительная PE-Xa Q&amp;E пресс PPSU 20-20</t>
  </si>
  <si>
    <t>Система Т4 выше отм. 0.000. 1-я зона</t>
  </si>
  <si>
    <t>Гильза из теплоизоляции K-flex ST тощиной s-9мм Д-42 L-330мм / РР DN40</t>
  </si>
  <si>
    <t>Муфта ППН  комб. НР 25-1/2" / сброс</t>
  </si>
  <si>
    <t>Муфта ППН  комб. ВР 40-1 1/4"</t>
  </si>
  <si>
    <t>Муфта ППН  комб. НР 40-1 1/4"</t>
  </si>
  <si>
    <t>Муфта ППН   переходная 40-32 / подкл. к коллектору</t>
  </si>
  <si>
    <t>Муфта ППН  комб. НР 32-1" / подкл. к коллектору</t>
  </si>
  <si>
    <t>Муфта ППН  комб. НР 20-1/2"</t>
  </si>
  <si>
    <t>Муфта ППН   переходная 40-20</t>
  </si>
  <si>
    <t>Тройник ППН  равнопроходной 40 / подкл. к коллектору</t>
  </si>
  <si>
    <t>Система Т4 выше отм. 0.000. 2-я зона</t>
  </si>
  <si>
    <t>Кожух гофрированный Д-28</t>
  </si>
  <si>
    <t xml:space="preserve">Счетчик холодной воды комбинированный Д-65 с дистанционным импульсным выходом ВСХНЛд 65/20 с AT-WMBUS (модуль импульсного выхода) </t>
  </si>
  <si>
    <t>компл.</t>
  </si>
  <si>
    <t>Устройство внутриквартирного пожаротушения «в мешочке»</t>
  </si>
  <si>
    <t>Затвор поворотный дисковый м/ф ∅150, Ру16 с электроприводом 380В</t>
  </si>
  <si>
    <t>Затвор поворотный дисковый м/ф ∅150, Ру16</t>
  </si>
  <si>
    <t>Затвор поворотный дисковый м/ф ∅50, Ру16</t>
  </si>
  <si>
    <t>Затвор поворотный дисковый м/ф ∅65, Ру16</t>
  </si>
  <si>
    <t>Фильтр сетчатый чугунный со сливной пробкой, фланц., Ø150, Ру16</t>
  </si>
  <si>
    <t>Фильтр сетчатый фланцевый Ø50, Ру16</t>
  </si>
  <si>
    <t>Отвод стальной нерж. 90 гр. Д-60,3х3,0 мм (ISO) (Ду50)</t>
  </si>
  <si>
    <t>Отвод стальной нерж. 90 гр. Д-114,3х3,0 мм (ISO) (Ду100)</t>
  </si>
  <si>
    <t>Отвод стальной нерж. 90 гр. Д-76,1х3,0 мм (ISO) (Ду65)</t>
  </si>
  <si>
    <t xml:space="preserve">Отвод стальной нерж. 90 гр. Д-48,3х3,0 мм (ISO) (Ду40) </t>
  </si>
  <si>
    <t>Отвод стальной нерж. 90 гр. Д-168,3х3,0 (ISO) (Ду150)</t>
  </si>
  <si>
    <t>Труба стальная нерж. AISI304 Д-21,3х3,0 мм (ISO) (Ду15)</t>
  </si>
  <si>
    <t>Труба стальная нерж. AISI304 Д-42,4х3,0 мм (ISO) (Ду32)</t>
  </si>
  <si>
    <t>Труба стальная нерж. AISI304 Д-48,3х3,0 мм (ISO) (Ду40)</t>
  </si>
  <si>
    <t>Труба стальная нерж. AISI304 Д-60,3х3,0 мм (ISO) (Ду50)</t>
  </si>
  <si>
    <t>Труба стальная нерж. AISI304 Д-33,7х3,0 мм (ISO) (Ду25)</t>
  </si>
  <si>
    <t>Труба стальная нерж. AISI304 Д-76,1х3,0 мм (ISO) (Ду65)</t>
  </si>
  <si>
    <t>Труба стальная нерж. AISI304 Д-33,7х3,0 мм (ISO) (Ду25) / полив</t>
  </si>
  <si>
    <t>Труба стальная нерж. AISI304 Д-21,3х3,0 мм (ISO) (Ду15) / сброс</t>
  </si>
  <si>
    <t xml:space="preserve">Кран шаровый муфтовый ВР-ВР 1/2" </t>
  </si>
  <si>
    <t xml:space="preserve">Кран шаровый муфтовый с НГ 1 1/4" </t>
  </si>
  <si>
    <t xml:space="preserve">Кран шаровый муфтовый Вр 2" </t>
  </si>
  <si>
    <t>Кран шаровый муфтовый ВР-ВР 1/2" / сброс</t>
  </si>
  <si>
    <t xml:space="preserve">Кран шаровый муфтовый ВР-ВР 3/4" </t>
  </si>
  <si>
    <t>Кран поливочный водоразборный 1"</t>
  </si>
  <si>
    <t xml:space="preserve">Кран шаровый муфтовый с НГ 1" </t>
  </si>
  <si>
    <t xml:space="preserve">Кран шаровый муфтовый ВР-ВР 1/2" / сброс с гл.стояка </t>
  </si>
  <si>
    <t>Электроды ОК-61.30</t>
  </si>
  <si>
    <t>Теплоизоляция Термафлекс толщиной s-13мм Д-160 / нерж. Д-159</t>
  </si>
  <si>
    <t>Теплоизоляция Термафлекс толщиной s-13мм Д-42 / нерж. Д-25</t>
  </si>
  <si>
    <t>Теплоизоляция Термафлекс толщиной s-13мм Д-114 / нерж. Д-108</t>
  </si>
  <si>
    <t>Труба стальная нерж. AISI304 Д-168,3х4,0 мм (ISO) (Ду159)</t>
  </si>
  <si>
    <t xml:space="preserve">Скотч, 50м </t>
  </si>
  <si>
    <t>Труба Uponor RADI PIPE PN10 сш/пэ Дн 20х2,8</t>
  </si>
  <si>
    <t>Анкер распорный лат. М10</t>
  </si>
  <si>
    <t>Сгон Нр-Вр 1 1/4"</t>
  </si>
  <si>
    <t>Сгон Нр-Вр 1 1/2"</t>
  </si>
  <si>
    <t>Клапан обратный м/ф Д-65</t>
  </si>
  <si>
    <t>Затвор поворотный дисковый м/ф ∅80, Ру16</t>
  </si>
  <si>
    <t>Затвор поворотный дисковый м/ф ∅100, Ру16</t>
  </si>
  <si>
    <t>Труба стальная электросварная Д-108х3,5мм</t>
  </si>
  <si>
    <t>Труба стальная электросварная Д-89х3,5мм</t>
  </si>
  <si>
    <t>Труба стальная электросварная Д-76х3,5мм</t>
  </si>
  <si>
    <t>Труба стальная электросварная Д-57х3,5мм</t>
  </si>
  <si>
    <t>Вентиль латунный пожарный прямой Ду-50 Г/Ц</t>
  </si>
  <si>
    <t>Головка соединительная напорная ГМ-50</t>
  </si>
  <si>
    <t>Рукав пожарный "Универсал" в сборе с ГР Ду-50мм L=20м А/А</t>
  </si>
  <si>
    <t>Ствол пожарный РС-50</t>
  </si>
  <si>
    <t>Фланец стальной Pу16, Д-100 (в компл. со шпилькой, гайками, шайбами, паронитовыми прокладками)</t>
  </si>
  <si>
    <t>Фланец стальной Pу16, Д-65 (в компл. со шпилькой, гайками, шайбами, паронитовыми прокладками)</t>
  </si>
  <si>
    <t>Фланец стальной Pу16, Д-80 (в компл. со шпилькой, гайками, шайбами, паронитовыми прокладками)</t>
  </si>
  <si>
    <t>Переход стальной Д-108х89</t>
  </si>
  <si>
    <t>Труба стальная водогазопроводная Д-15х2,8мм СТЗ (сброс)</t>
  </si>
  <si>
    <t>Отвод стальной 90град. Д-108</t>
  </si>
  <si>
    <t>Отвод стальной 90град. Д-89</t>
  </si>
  <si>
    <t>Отвод стальной 90град. Д-76</t>
  </si>
  <si>
    <t>Отвод стальной 90град. Д-57</t>
  </si>
  <si>
    <t>Переход стальной Д-89х76</t>
  </si>
  <si>
    <t>Кран шаровый Вр-Вр Ду 1/2" (сброс)</t>
  </si>
  <si>
    <t>Грунтовка ГФ-021</t>
  </si>
  <si>
    <t xml:space="preserve">Краска </t>
  </si>
  <si>
    <t>Хомут для трубы стальной Ду-89</t>
  </si>
  <si>
    <t>Траверса 38х40</t>
  </si>
  <si>
    <t xml:space="preserve">Шпилька ОЦ М10*1м </t>
  </si>
  <si>
    <t xml:space="preserve">Шайба усил. М10 </t>
  </si>
  <si>
    <t xml:space="preserve">Шпилька ОЦ М8*1м </t>
  </si>
  <si>
    <t>Гайка оцинкованная М8</t>
  </si>
  <si>
    <t>Шайба усил. М8</t>
  </si>
  <si>
    <t>Труба стальная электросварная Д-89х3,5мм (гильза)</t>
  </si>
  <si>
    <t>Труба стальная электросварная Д-76х3,5мм (гильза)</t>
  </si>
  <si>
    <t>Резьба стальная Ду57</t>
  </si>
  <si>
    <t>Тройник стальной 90град. Д-76х57х76</t>
  </si>
  <si>
    <t>Труба стальная электросварная Д-108х3,5мм (гильза)</t>
  </si>
  <si>
    <t xml:space="preserve">Лен трепанный </t>
  </si>
  <si>
    <t>Электроды ОК-46</t>
  </si>
  <si>
    <t>Головка-заглушка соединительная напорная ГЗ-80 (для передвиж. пож. техники)</t>
  </si>
  <si>
    <t>Головка соединительная муфтовая напорная ГМ-80 (для передвиж. пож. техники)</t>
  </si>
  <si>
    <t>Резьба стальная Д-80мм (для передвиж. пож. техники)</t>
  </si>
  <si>
    <t>уп</t>
  </si>
  <si>
    <t>м.п</t>
  </si>
  <si>
    <t>Клапан обратный м/ф Д-80мм</t>
  </si>
  <si>
    <t>Ед. изм.</t>
  </si>
  <si>
    <t>Объем работ</t>
  </si>
  <si>
    <t>Стоимость за ед., руб.</t>
  </si>
  <si>
    <t>Общая стоимость, руб.</t>
  </si>
  <si>
    <t>Кран шаровый муфтовый НР-ВР 1/2" Валтек</t>
  </si>
  <si>
    <t>Фильтр сетчатый муфтовый ВР 1/2" / Валтек</t>
  </si>
  <si>
    <t>Счетчик горячей воды "Пульсар" универсальный Ду-15; Qn=1,5 м3/час; L=80мм;  обратным клапаном; (присоединители в комплекте); МПИ 6 лет / Т3</t>
  </si>
  <si>
    <t>Счетчик холодной воды "Пульсар" универсальный Ду-15; Qn=1,5 м3/час; L=80мм; обратным клапаном; (присоединители в комплекте); МПИ 6 лет / В1</t>
  </si>
  <si>
    <t>Кран шаровый муфтовый Вр-Вр 1/2" (для УВП ХВС) Валтек</t>
  </si>
  <si>
    <t>Труба Uponor PE-Xa PN10 сш/пэ Дн 16х2,2</t>
  </si>
  <si>
    <t>Труба ППН SDR 6 арм.стекловолокно (PN20) DN20x3,4  Контур</t>
  </si>
  <si>
    <t>Труба ППН SDR 6 арм.стекловолокно (PN20) DN25x5,4  Контур</t>
  </si>
  <si>
    <t>Труба ППН SDR 6 арм.стекловолокно (PN20) DN32x5,4  Контур</t>
  </si>
  <si>
    <t>Труба ППН SDR 6 арм.стекловолокно (PN20) DN40x6,7  Контур</t>
  </si>
  <si>
    <t>Угольник ППН 90 гр. DN40 / компенсаторы Контур</t>
  </si>
  <si>
    <t>Тройник ППН переходной 40х20х40 / подкл. кв. УУ Контур</t>
  </si>
  <si>
    <t>Угольник ППН комб. НР 20х1/2" Контур</t>
  </si>
  <si>
    <t>Тройник ППН переходной 40х32х40 / подкл. ПС Контур</t>
  </si>
  <si>
    <t>Муфта ППН комб. НР 32-1" / подкл. ПС Контур</t>
  </si>
  <si>
    <t>Кран шаровый муфтовый Вр-Вр 1" / подкл. ПС Валтек</t>
  </si>
  <si>
    <t>Кран шаровый муфтовый ВР-ВР 1/2" Валтек</t>
  </si>
  <si>
    <t>Муфта ППН комб. НР 20-1/2" Контур</t>
  </si>
  <si>
    <t>Муфта ППН переходная 40-20 Контур</t>
  </si>
  <si>
    <t>Тройник ППН переходной 40х25х40 Контур</t>
  </si>
  <si>
    <t>Муфта ППН комб. ВР 25-3/4" Контур</t>
  </si>
  <si>
    <t>Кран шаровый муфтовый с НГ 1 1/4" Валтек</t>
  </si>
  <si>
    <t>Кран шаровый муфтовый Вр 2" Валтек</t>
  </si>
  <si>
    <t>Кран шаровый муфтовый Вр-Вр 1/2" Валтек</t>
  </si>
  <si>
    <t>Кран шаровый муфтовый Вр-Вр 1/2" / КУХНЯ В1 Валтек</t>
  </si>
  <si>
    <t>Кран шаровый муфтовый Вр-Вр 1/2" / КУХНЯ Т1 Валтек</t>
  </si>
  <si>
    <t>Наклейки на пожарный шкаф (пожарный кран, ответственный, инвентарный номер) красного цвета</t>
  </si>
  <si>
    <t>Акт на инструментальный контроль противопожарного водопровода</t>
  </si>
  <si>
    <t>Воздухоотводчик автоматический Нр 1/2" Валтек</t>
  </si>
  <si>
    <t>Муфта ППН  комб. ВР 40-1 1/4" Контур</t>
  </si>
  <si>
    <t>Муфта ППН  комб. НР 40-1 1/4" Контур</t>
  </si>
  <si>
    <t>Муфта ППН   переходная 40-32 / подкл. к коллектору Контур</t>
  </si>
  <si>
    <t>Муфта ППН  комб. НР 32-1" / подкл. к коллектору Контур</t>
  </si>
  <si>
    <t>Муфта ППН  комб. НР 20-1/2" Контур</t>
  </si>
  <si>
    <t>Муфта ППН   переходная 40-20  Контур</t>
  </si>
  <si>
    <t>Тройник ППН  равнопроходной 40 / подкл. к коллектору  Контур</t>
  </si>
  <si>
    <t>Муфта соединительная ППН  DN40 Контур</t>
  </si>
  <si>
    <t>Кран шаровый муфтовый ВР-ВР 3/4" Валтек полнопроходной</t>
  </si>
  <si>
    <t>Тройник ППН  переходной 63х25х63 Контур</t>
  </si>
  <si>
    <t>Муфта ППН  комб. ВР 25-3/4" Контур</t>
  </si>
  <si>
    <t>Муфта комбинированная Нр-Вр Ду 32 Контур</t>
  </si>
  <si>
    <t>Кран шаровый муфтовый ВР-ВР 1/2" / сброс Валтек</t>
  </si>
  <si>
    <t>Муфта ППН  комб. НР 25-1/2" / сброс Валтек</t>
  </si>
  <si>
    <t>Труба Uponor PE-Xa PN10 сш/пэ Дн 20х2,8</t>
  </si>
  <si>
    <t>Угольник ППН  90 гр. DN40 / компенсаторы Контур</t>
  </si>
  <si>
    <t>Труба ППН PN20 DN90х15 Контур</t>
  </si>
  <si>
    <t>Труба ППН PN20 DN75х12,5 / в ИТП Контур</t>
  </si>
  <si>
    <t>Труба ППН PN20 DN75х12,5  Контур</t>
  </si>
  <si>
    <t>Труба ППН PN20 DN63х10,0 Контур</t>
  </si>
  <si>
    <t>Труба ППН PN20 DN50х8,4 Контур</t>
  </si>
  <si>
    <t>Труба ППН PN20 DN40х6,7 Контур</t>
  </si>
  <si>
    <t>Труба ППН PN20 DN32х5,4 / в т.ч. Полив Контур</t>
  </si>
  <si>
    <t>Труба ППН PN20 DN20х3,4 Контур</t>
  </si>
  <si>
    <t>Труба ППН PN20 DN20х3,4 / сброс Контур</t>
  </si>
  <si>
    <t>Муфта соединительная ППН DN75 Контур</t>
  </si>
  <si>
    <t>Муфта соединительная ППН DN63 Контур</t>
  </si>
  <si>
    <t>Муфта соединительная ППН DN50 Контур</t>
  </si>
  <si>
    <t>Муфта соединительная ППН DN32 Контур</t>
  </si>
  <si>
    <t>Муфта соединительная ППН DN20 Контур</t>
  </si>
  <si>
    <t>Муфта соединительная ППН DN90 Контур</t>
  </si>
  <si>
    <t>Муфта ППН переходная 75-63 Контур</t>
  </si>
  <si>
    <t>Муфта ППН переходная 75-40 Контур</t>
  </si>
  <si>
    <t>Муфта ППН переходная 63-50 Контур</t>
  </si>
  <si>
    <t>Муфта ППН переходная 50-40 Контур</t>
  </si>
  <si>
    <t>Муфта ППН переходная 50-20 Контур</t>
  </si>
  <si>
    <t>Тройник ППН 75 Контур</t>
  </si>
  <si>
    <t>Тройник ППН 50 Контур</t>
  </si>
  <si>
    <t>Тройник ППН 20 Контур</t>
  </si>
  <si>
    <t>Тройник ППН переходной 75х50х75 Контур</t>
  </si>
  <si>
    <t>Тройник ППН переходной 75х40х75 Контур</t>
  </si>
  <si>
    <t>Тройник ППН переходной 63х40х63 Контур</t>
  </si>
  <si>
    <t>Тройник ППН переходной 63х32х63 Контур</t>
  </si>
  <si>
    <t>Тройник ППН переходной 63х20х63 Контур</t>
  </si>
  <si>
    <t>Тройник ППН переходной 50х40х50 Контур</t>
  </si>
  <si>
    <t>Тройник ППН переходной 50х20х50 Контур</t>
  </si>
  <si>
    <t>Угольник ППН 90 гр. DN75 Контур</t>
  </si>
  <si>
    <t>Угольник ППН 90 гр. DN63 Контур</t>
  </si>
  <si>
    <t>Угольник ППН 90 гр. DN50 Контур</t>
  </si>
  <si>
    <t>Угольник ППН 90 гр. DN40 Контур</t>
  </si>
  <si>
    <t>Угольник ППН 90 гр. DN32 Контур</t>
  </si>
  <si>
    <t>Угольник ППН 90 гр. DN20 Контур</t>
  </si>
  <si>
    <t>Муфта ППН комб. под ключ Нр 40-1 1/4" Контур</t>
  </si>
  <si>
    <t>Муфта ППН комб. под ключ Вр 40-1 1/4" Контур</t>
  </si>
  <si>
    <t>Тройник ППН переходной 40х20х40 / сброс Контур</t>
  </si>
  <si>
    <t>Муфта ППН комб. под ключ Нр 32-1" Контур</t>
  </si>
  <si>
    <t>Муфта ППН комб. под ключ Вр 32-1" Контур</t>
  </si>
  <si>
    <t>Кран шаровый муфтовый 1" / полив Валтек</t>
  </si>
  <si>
    <t>Кран шаровый муфтовый с НГ 1" / полив Валтек</t>
  </si>
  <si>
    <t>Тройник ППН переходной 32х20х32 / сброс Контур</t>
  </si>
  <si>
    <t>Муфта ППН комб. под ключ Нр 20-1/2" Контур</t>
  </si>
  <si>
    <t>Муфта ППН комб. под ключ Вр 20-1/2" Контур</t>
  </si>
  <si>
    <t>Кран шаровый муфтовый с НГ 1/2" Валтек</t>
  </si>
  <si>
    <t>Тройник ППН 20 / сброс Контур</t>
  </si>
  <si>
    <t>Кран шаровый муфтовый ВР-ВР 1/2" / сброс с гл.стояка Валтек</t>
  </si>
  <si>
    <t xml:space="preserve">Клапан обратный м/ф Д-50 </t>
  </si>
  <si>
    <t>Труба ППН SDR 6 арм.стекловолокно (PN20) DN50x8,4 Контур</t>
  </si>
  <si>
    <t>Труба ППН SDR 6 арм.стекловолокно (PN20) DN63х10,5 Контур</t>
  </si>
  <si>
    <t>Труба ППН SDR 6 арм.стекловолокно (PN20) DN75х12,5 Контур</t>
  </si>
  <si>
    <t>Муфта ППН переходная 63-40 Контур</t>
  </si>
  <si>
    <t>Тройник ППН 63 Контур</t>
  </si>
  <si>
    <t>Тройник ППН переходной 75х20х75 Контур</t>
  </si>
  <si>
    <t xml:space="preserve">Балансировочный клапан Баллрекс Броен DN32S </t>
  </si>
  <si>
    <t>Кран шаровый полнопроходной  Ду 32 Ру 16 Валтек</t>
  </si>
  <si>
    <t>Нипель Ду 32</t>
  </si>
  <si>
    <t>Насос циркуляционный Wilo Stratos - Z 40/1-12 HN 16</t>
  </si>
  <si>
    <t>Кран шаровый муфтовый с НГ 1 1/2" Валтек</t>
  </si>
  <si>
    <t>Клапан обратный лат. муфтовый Вр 1 1/2" Валтек</t>
  </si>
  <si>
    <t>Фильтр сетчатый лат. муфтовый ITAP Вр 1 1/2" Валтек</t>
  </si>
  <si>
    <t>Балансировочный клапан Баоорекс броен DN32S Kvs13,3</t>
  </si>
  <si>
    <t>Муфта ППН комб. под ключ Вр 50-1 1/2"  Контур</t>
  </si>
  <si>
    <t>Комплект гаек и болтов для крепления насосов</t>
  </si>
  <si>
    <t>Фильтр сетчатый лат. муфтовый Вр 1 1/2"  Валтек</t>
  </si>
  <si>
    <t>Муфта ППН комб. под ключ Вр 32-1 1/4" Контур</t>
  </si>
  <si>
    <t>Муфта ППН  переходная 32х20 Контур</t>
  </si>
  <si>
    <t>Тройник ППН переходной 32х20х32 Контур</t>
  </si>
  <si>
    <t>Муфта ППН комб. Вр 20-1/2" Контур</t>
  </si>
  <si>
    <t>Насос циркуляционный Wilo Stratos - Z 25/1-12 HN 16</t>
  </si>
  <si>
    <t>Кран шаровый муфтовый с НГ 1" Валтек</t>
  </si>
  <si>
    <t>Клапан обратный лат. муфтовый 1" Валтек</t>
  </si>
  <si>
    <t>Фильтр сетчатый лат. муфтовый 1" Валтек</t>
  </si>
  <si>
    <t>Балансировочный клапан Баллорекс Броен DN25S Kvs9,94</t>
  </si>
  <si>
    <t>Кран шаровый полнопроходной  Ду 25 Ру 16 Валтек</t>
  </si>
  <si>
    <t>Нипель Ду 25</t>
  </si>
  <si>
    <t>Шкаф пожарный металлический встраиваемый ШПК-Пульс - 310В белый (с рамочкой и ребром жесткости на двери)</t>
  </si>
  <si>
    <t xml:space="preserve">Насосная установка СО-2 Helix V 3604/SK-FFS-D-R WILO  со шкафом управления пожарными насосами (включая управление вводным затвором с эл.приводом) (1 раб., 1 рез.) с параметрами: Q=7,8 л/с, Н=86,1 м; N=11 кВт коллектор DNвх/вых=100 мм. Станция комплектуется: коллектором, виброгасящей рамкой, запорной арматурой, комплектом манометров, шкафом управления. </t>
  </si>
  <si>
    <t>ПНР насосной станции В 2</t>
  </si>
  <si>
    <t>ПНР насосной станции В 1</t>
  </si>
  <si>
    <t xml:space="preserve">Пена противопожарная </t>
  </si>
  <si>
    <t>бал.</t>
  </si>
  <si>
    <t>Нипель Д 15</t>
  </si>
  <si>
    <t>хомуты для крепления труб Д 20</t>
  </si>
  <si>
    <t>К1</t>
  </si>
  <si>
    <t>унитаз с бачком</t>
  </si>
  <si>
    <t xml:space="preserve">Раковина </t>
  </si>
  <si>
    <t>Смеситель для раковины</t>
  </si>
  <si>
    <t xml:space="preserve">Шланг подводка </t>
  </si>
  <si>
    <t>сифон</t>
  </si>
  <si>
    <t>Установка для водоразборного смесителя (Водорозетка)</t>
  </si>
  <si>
    <t>Кран шаровой латунный полнопроходной, НР, Ø15, Ру16 Валтек</t>
  </si>
  <si>
    <t>Фильтр У-образный Д 15 Валтек</t>
  </si>
  <si>
    <t>Редуктор давления ВР 1/2"  ИКМА</t>
  </si>
  <si>
    <t>Квартирный регулятор давления воды, Ø15, Ру16 ИКМА</t>
  </si>
  <si>
    <t>Счетчик холодной воды крыльчатый одноструйный, Ø15 Пульсар</t>
  </si>
  <si>
    <t>Клан шаровой латунный полнопроходной, внешняя резьба, Ø15, Ру16 Валтек</t>
  </si>
  <si>
    <t>Фильтр У-образный Валтек</t>
  </si>
  <si>
    <t>Счетчик горячей воды крыльчатый одноструйный, Ø15 Пульсар</t>
  </si>
  <si>
    <t>Смеситель без душа (для налива воды при мытье полов)</t>
  </si>
  <si>
    <t>Труба раструбная полипропиленовая в комплекте с фасонными деталями Ø 50 Контур</t>
  </si>
  <si>
    <t>Труба раструбная полипропиленовая в комплекте с фасонными деталями Ø 100 Контур</t>
  </si>
  <si>
    <t>Труба полипропиленовая, армированная стекловолокном, в комплекте с фасонными деталями , Ø20*3,4 Контур</t>
  </si>
  <si>
    <t>Монтажные работы</t>
  </si>
  <si>
    <t>Клей Термафлекc</t>
  </si>
  <si>
    <t>Итого материалы:</t>
  </si>
  <si>
    <t>Итого работы:</t>
  </si>
  <si>
    <t>ИТОГО ПО СМЕТНОМУ РАСЧЕТУ:</t>
  </si>
  <si>
    <t>Раздел 9. Работы</t>
  </si>
  <si>
    <t>Пробивка горизонтальных отверстий диаметром до 130мм толщиной до 120 мм в блоке (Магистральные трубопроводы холодной воды (В1) 1 зоны)</t>
  </si>
  <si>
    <t>Пробивка горизонтальных отверстий диаметром до 130мм толщиной до 120 мм в блоке (Водомерный узел В1-2. Система В1 2-й зоны)</t>
  </si>
  <si>
    <t>Пробивка горизонтальных отверстий диаметром до 80мм толщиной до 120 мм в блоке (Система Т4 1-й зоны)</t>
  </si>
  <si>
    <t>Пробивка горизонтальных отверстий диаметром до 80мм толщиной до 120 мм в блоке (Система Т4 2-й зоны)</t>
  </si>
  <si>
    <t>Пробивка горизонтальных отверстий диаметром до 60мм толщиной до 120 мм в блоке (Система Т3.1)</t>
  </si>
  <si>
    <t>Пробивка горизонтальных отверстий диаметром до 60мм толщиной до 250мм в блоке (Система Т3.1)</t>
  </si>
  <si>
    <t>Пробивка горизонтальных отверстий диаметром до 60мм толщиной до 120 мм в блоке (Система Т4.1)</t>
  </si>
  <si>
    <t>Пробивка горизонтальных отверстий диаметром до 60мм толщиной до 250мм в блоке (Система Т4.1)</t>
  </si>
  <si>
    <t>Пробивка горизонтальных отверстий диаметром до 130мм толщиной до 120 мм в блоке (Противопожарный водопровод (В2) ниже отм.0.000 )</t>
  </si>
  <si>
    <t>Хомут для трубы ППН Ду-40 (в комплекте винт-шурупом и дюбелем распорным)</t>
  </si>
  <si>
    <t>Хомут для трубы стальной Ду-50 / тех.этаж (в комплекте винт-шурупом и дюбелем распорным)</t>
  </si>
  <si>
    <t>Хомут для трубы стальной Ду-50 (в комплекте винт-шурупом и дюбелем распорным)</t>
  </si>
  <si>
    <t>Хомут для трубы стальной Ду-32 / тех.этаж (в комплекте винт-шурупом и дюбелем распорным)</t>
  </si>
  <si>
    <t>Хомут для трубы стальной Ду-32(в комплекте винт-шурупом и дюбелем распорным)</t>
  </si>
  <si>
    <t>Хомут для трубы стальной Ду-40 (в комплекте винт-шурупом и дюбелем распорным)</t>
  </si>
  <si>
    <t>Хомут для трубы стальной Ду-32 (в комплекте винт-шурупом и дюбелем распорным)</t>
  </si>
  <si>
    <t>Хомут для РР-75 (в комплекте винт-шурупом и дюбелем распорным)</t>
  </si>
  <si>
    <t>Водопровод холодной и горячей воды (В1,Т3) выше отм.0,000 (жилая часть)</t>
  </si>
  <si>
    <t>Горизонтальная разводка в полу систем В1, Т3 выше отм. 0.000 Система Т4 выше отм 0.000 (жилая часть)</t>
  </si>
  <si>
    <t>Водопровод холодной воды (В1) ниже отм.0,000</t>
  </si>
  <si>
    <t>Водопровод горячей воды (Т3, Т4) ниже отм.0,000</t>
  </si>
  <si>
    <t>Водопровод горячей воды (Т3.1, Т4.1) ниже отм.0,000</t>
  </si>
  <si>
    <t xml:space="preserve">Противопожарный водопровод (В2) ниже отм.0.000 </t>
  </si>
  <si>
    <t xml:space="preserve">Противопожарный водопровод (В2) выше отм.0.000 </t>
  </si>
  <si>
    <t>Насосная установка повышения давления 2 зоны WILO SiBoost Smart 3 Helix VE 611 (в т.ч. Антивибрационный компенсатор Д-65)</t>
  </si>
  <si>
    <t>Хомут для трубы стальной Ду-57 (в комплекте в винт шурупом и дебелем распорным)</t>
  </si>
  <si>
    <t>Сметный расчет №1</t>
  </si>
  <si>
    <t>V</t>
  </si>
  <si>
    <t>Цена за ед.изм</t>
  </si>
  <si>
    <t>Насосная установка повышения давления 1 зоны WILO SiBoost Smart 3 Helix VE 606(в т.ч антивибрационный компенсатор)</t>
  </si>
  <si>
    <r>
      <t>Отвод стальной нерж. 90 гр. Д-21,3х</t>
    </r>
    <r>
      <rPr>
        <sz val="12"/>
        <color rgb="FFFF0000"/>
        <rFont val="Times New Roman"/>
        <family val="1"/>
        <charset val="204"/>
      </rPr>
      <t>1,5</t>
    </r>
    <r>
      <rPr>
        <sz val="12"/>
        <rFont val="Times New Roman"/>
        <family val="1"/>
        <charset val="204"/>
      </rPr>
      <t xml:space="preserve"> мм (ISO) (Ду15)</t>
    </r>
  </si>
  <si>
    <t>поменяли толщину на 3х1,5</t>
  </si>
  <si>
    <r>
      <t>Отвод стальной нерж. 90 гр. Д-33,7х</t>
    </r>
    <r>
      <rPr>
        <sz val="12"/>
        <color rgb="FFFF0000"/>
        <rFont val="Times New Roman"/>
        <family val="1"/>
        <charset val="204"/>
      </rPr>
      <t xml:space="preserve">2,0 </t>
    </r>
    <r>
      <rPr>
        <sz val="12"/>
        <rFont val="Times New Roman"/>
        <family val="1"/>
        <charset val="204"/>
      </rPr>
      <t>мм (ISO) (Ду25)</t>
    </r>
  </si>
  <si>
    <r>
      <t>Отвод стальной нерж. 90 гр. Д-42,4х</t>
    </r>
    <r>
      <rPr>
        <sz val="12"/>
        <color rgb="FFFF0000"/>
        <rFont val="Times New Roman"/>
        <family val="1"/>
        <charset val="204"/>
      </rPr>
      <t>2,0</t>
    </r>
    <r>
      <rPr>
        <sz val="12"/>
        <rFont val="Times New Roman"/>
        <family val="1"/>
        <charset val="204"/>
      </rPr>
      <t xml:space="preserve"> мм (ISO) (Ду32)</t>
    </r>
  </si>
  <si>
    <t>Регулятор давления воды, Ø15, Ру16 ИКМА</t>
  </si>
  <si>
    <t>Труба полипропиленовая с фасонными деталями Ø20*3,4 Контур</t>
  </si>
  <si>
    <t>Хомут для трубы стальной Ду-76 (в комплекте в винт шурупом и дебелем распорным)</t>
  </si>
  <si>
    <t>Шкаф пожарный металлический навесной ШПК-Пульс - 310Н</t>
  </si>
  <si>
    <t>Рама-основание для насосной станции с виброопорами
Труба квадратная 40х40х2</t>
  </si>
  <si>
    <t>Рамка под насосную группу 
Уголок 50х50</t>
  </si>
  <si>
    <t>Рама-основание для насосной станции
Труба квадратная 40х40х2</t>
  </si>
  <si>
    <t>Непредвиденные затраты</t>
  </si>
  <si>
    <t>Отвод стальной нерж. 90 гр. Д-33,7х2,0 мм (ISO) (Ду25)</t>
  </si>
  <si>
    <t>№</t>
  </si>
  <si>
    <t>Кол-во</t>
  </si>
  <si>
    <t>Ед.</t>
  </si>
  <si>
    <t>Цена</t>
  </si>
  <si>
    <t>Сумма</t>
  </si>
  <si>
    <t xml:space="preserve"> Раздел 1. Устройство системы ИТП</t>
  </si>
  <si>
    <t>Узел ввода</t>
  </si>
  <si>
    <t>шт.</t>
  </si>
  <si>
    <t>Фильтр, Ду125 F12516M</t>
  </si>
  <si>
    <t>КИП</t>
  </si>
  <si>
    <t>Трубка Перкинса</t>
  </si>
  <si>
    <t>Насос MHIL 506 Зф, 2,2 кВт, 4,5 А Wilo</t>
  </si>
  <si>
    <t>ГВС (Жилая часть 1-ая зона)</t>
  </si>
  <si>
    <t>ГВС (Жилая часть 2-ая зона)</t>
  </si>
  <si>
    <t>ПНР ИТП</t>
  </si>
  <si>
    <t>Электромонтажные работы</t>
  </si>
  <si>
    <t>Пробивка отверстий Д 100</t>
  </si>
  <si>
    <t>Непредвиденные работы (материалы)</t>
  </si>
  <si>
    <t>Труба стальная водогазопроводная Д-15х2,8мм СТЗ</t>
  </si>
  <si>
    <t>Труба стальная водогазопроводная Д-20х2,8мм СТЗ</t>
  </si>
  <si>
    <t>Труба стальная водогазопроводная Д-25х3,2мм СТЗ</t>
  </si>
  <si>
    <t>Труба стальная водогазопроводная Д-32х3,2мм СТЗ</t>
  </si>
  <si>
    <t>Труба стальная водогазопроводная Д-40х3,5мм СТЗ</t>
  </si>
  <si>
    <t>Канализация</t>
  </si>
  <si>
    <t>Отопление</t>
  </si>
  <si>
    <t>ИТП</t>
  </si>
  <si>
    <t>Сметный расчет №4</t>
  </si>
  <si>
    <t>Труба стальная нерж. AISI304 Д-40,0х3,0 мм (ISO) (Ду32)</t>
  </si>
  <si>
    <t>Труба стальная нерж. AISI304 Д-57,0х3,0 мм (ISO) (Ду50)</t>
  </si>
  <si>
    <t xml:space="preserve">Фланец Pу16, Д-65 из стали 20 с раструбом из 12Х18Н10Т штампованный ТУ 3742 LD  (в компл. со шпилькой, гайками, шайбами, паронитовыми прокладками) </t>
  </si>
  <si>
    <t xml:space="preserve">Фланец Pу16, Д-50 из стали 20 с раструбом из 12Х18Н10Т штампованный ТУ 3742 LD  (в компл. со шпилькой, гайками, шайбами, паронитовыми прокладками) </t>
  </si>
  <si>
    <t>Кран шаровый под приварку, Ду32 LD</t>
  </si>
  <si>
    <t>Кран шаровый под приварку, Ду15 LD</t>
  </si>
  <si>
    <t>Кран шаровый под приварку, Ду125 LD</t>
  </si>
  <si>
    <t>Кран шаровый под приварку, Ду40 LD</t>
  </si>
  <si>
    <t>Кран шаровый под приварку, Ду25 LD</t>
  </si>
  <si>
    <t>Монтажный комплект Ду80</t>
  </si>
  <si>
    <t>Монтажная вставка Ду80</t>
  </si>
  <si>
    <t>Датчик температуры КТСП (Комплект термометров КТПТР-01-1-100П-А4-120)</t>
  </si>
  <si>
    <t>Гильза для датчика температуры L120 резьба внутр. и наруж. М20х1,5</t>
  </si>
  <si>
    <t>Датчик давления СДВ-И-2,5-1,6-1,0М(1,6)-4-20мА-DA422-0605-3 с блоком питания 10ВР220-24Д</t>
  </si>
  <si>
    <t>Бобышка приварная L35 мм М20х1,5 прямая</t>
  </si>
  <si>
    <t>Переходник датчика давления (Резьба Ду15)</t>
  </si>
  <si>
    <t>Узел учета</t>
  </si>
  <si>
    <t>Узел учета (\не жилое)</t>
  </si>
  <si>
    <t>Фильтр сетчатый фланцевый, Ду40 ADL</t>
  </si>
  <si>
    <t>Монтажный комплект Ду32</t>
  </si>
  <si>
    <t>Монтажная вставка Ду32</t>
  </si>
  <si>
    <t>Теплообменный аппарат НН№ 19, 39-TMTL24, Ридан</t>
  </si>
  <si>
    <t>Вибровставка ф/ф, Ду100</t>
  </si>
  <si>
    <t>Кран шаровый регулирующий приварной, Ду100, LD Regula</t>
  </si>
  <si>
    <t>Кран шаровый под приварку, Ду65 LD</t>
  </si>
  <si>
    <t>Обратный клапан двустворчатый, Ду100 ADL</t>
  </si>
  <si>
    <t>Затвор дисковый поворотный м/ф, Ду100 ADL</t>
  </si>
  <si>
    <t>Фильтр сетчатый фланцевый, Ду100 ADL</t>
  </si>
  <si>
    <t>Фильтр сетчатый фланцевый, Ду65 ADL</t>
  </si>
  <si>
    <t>Бак расширительный 1000л, Flexcon R 1000 3/10 бар</t>
  </si>
  <si>
    <t>Бак расширительный 750л, Flexcon R 800 3/10 бар</t>
  </si>
  <si>
    <t>Клеммная панель</t>
  </si>
  <si>
    <t>Теплообменный аппарат НН№ 19, 18-TKTL41, Ридан</t>
  </si>
  <si>
    <t>Теплообменный аппарат НН№ 19, 37-TL, Ридан</t>
  </si>
  <si>
    <t>Кран шаровый под приварку, Ду80 LD</t>
  </si>
  <si>
    <t>Кран шаровый под приварку, Ду50 LD</t>
  </si>
  <si>
    <t>Кран шаровый стальной, Ду50 LD Стриж</t>
  </si>
  <si>
    <t>Обратный клапан двустворчатый, Ду50</t>
  </si>
  <si>
    <t>Фильтр сетчатый фланцевый, Ду50 ADL</t>
  </si>
  <si>
    <t>Теплообменный аппарат НН№ 19, 35-TL, Ридан</t>
  </si>
  <si>
    <t>Отопление (нежилая часть)</t>
  </si>
  <si>
    <t>Предохранительный клапан OR1831, Ду20</t>
  </si>
  <si>
    <t>Бак расширительный 80л, Flexcon R 110 3/10 бар</t>
  </si>
  <si>
    <t>ГВС (нежилая часть)</t>
  </si>
  <si>
    <t>Трубопроводы, фасонные части, фланцы, изоляция, расходные материалы</t>
  </si>
  <si>
    <t>Распределительный коллектор на 2 вых. из трубы стальной Д-159х4,5, L=1,2 м</t>
  </si>
  <si>
    <t>Распределительный коллектор на 2 вых. из трубы стальной Д-76х3,5, L=1,2 м</t>
  </si>
  <si>
    <t>Кран шаровый регулирующий приварной, Ду40, LD Regula</t>
  </si>
  <si>
    <t>Кран шаровый регулирующий приварной, Ду25, LD Regula</t>
  </si>
  <si>
    <t>Кран шаровый под приварку, Ду100 LD</t>
  </si>
  <si>
    <t>Труба стальная эл. сварная Д-133х4,5 мм</t>
  </si>
  <si>
    <t>Труба стальная эл. сварная Д-108х3,5 мм</t>
  </si>
  <si>
    <t>Труба стальная эл. сварная Д-89х3,5 мм</t>
  </si>
  <si>
    <t>Труба стальная эл. сварная Д-76х3,5 мм</t>
  </si>
  <si>
    <t>Труба стальная эл. сварная Д-57х3,5 мм</t>
  </si>
  <si>
    <t>Отвод стальной Д-133</t>
  </si>
  <si>
    <t>Отвод стальной Д-108</t>
  </si>
  <si>
    <t>Отвод стальной Д-89</t>
  </si>
  <si>
    <t>Отвод стальной Д-76</t>
  </si>
  <si>
    <t>Отвод стальной Д-57</t>
  </si>
  <si>
    <t>Переход стальной Д-133х76</t>
  </si>
  <si>
    <t>Переход стальной нерж. Д-76,1х60,3х3</t>
  </si>
  <si>
    <t>Переход стальной нерж. Д-57,0х33,7х3</t>
  </si>
  <si>
    <t>Отвод стальной нерж. 90 гр. Д-57,0х3,0 мм (ISO) (Ду50)</t>
  </si>
  <si>
    <t>Отвод стальной нерж. 90 гр. Д-48,3х3,0 мм (ISO) (Ду40)</t>
  </si>
  <si>
    <t>Отвод стальной нерж. 90 гр. Д-40,0х3,0 мм (ISO) (Ду32)</t>
  </si>
  <si>
    <t>Сгон Вр-Нр 1 1/2"</t>
  </si>
  <si>
    <t>Сгон Вр-Нр 1 1/4"</t>
  </si>
  <si>
    <t>Сгон Вр-Нр 1"</t>
  </si>
  <si>
    <r>
      <t xml:space="preserve">Фланец стальной </t>
    </r>
    <r>
      <rPr>
        <b/>
        <sz val="12"/>
        <rFont val="Times New Roman"/>
        <family val="1"/>
        <charset val="204"/>
      </rPr>
      <t>расточенный</t>
    </r>
    <r>
      <rPr>
        <sz val="12"/>
        <rFont val="Times New Roman"/>
        <family val="1"/>
        <charset val="204"/>
      </rPr>
      <t xml:space="preserve"> Pу16, Д-50 (в компл. со шпилькой, гайками, шайбами, паронитовыми прокладками) </t>
    </r>
  </si>
  <si>
    <t xml:space="preserve">Фланец стальной Pу16, Д-125 (в компл. со шпилькой, гайками, шайбами, паронитовыми прокладками) </t>
  </si>
  <si>
    <t xml:space="preserve">Фланец стальной Pу16, Д-100 (в компл. со шпилькой, гайками, шайбами, паронитовыми прокладками) </t>
  </si>
  <si>
    <t xml:space="preserve">Фланец стальной Pу16, Д-65 (в компл. со шпилькой, гайками, шайбами, паронитовыми прокладками) </t>
  </si>
  <si>
    <t xml:space="preserve">Фланец стальной Pу16, Д-50 (в компл. со шпилькой, гайками, шайбами, паронитовыми прокладками) </t>
  </si>
  <si>
    <t xml:space="preserve">Фланец стальной Pу16, Д-40 (в компл. со шпилькой, гайками, шайбами, паронитовыми прокладками) </t>
  </si>
  <si>
    <t xml:space="preserve">Фланец стальной Pу16, Д-32 (в компл. со шпилькой, гайками, шайбами, паронитовыми прокладками) </t>
  </si>
  <si>
    <t xml:space="preserve">Фланец стальной Pу16, Д-20 (в компл. со шпилькой, гайками, шайбами, паронитовыми прокладками) </t>
  </si>
  <si>
    <t>Монтажный комплект для LD Стриж Ду50</t>
  </si>
  <si>
    <t>Металлоконструкции для крепления трубопроводов и оборудования</t>
  </si>
  <si>
    <t>Металлическая рама для пластинчатого теплообменника</t>
  </si>
  <si>
    <t>Металлическая рама для насосной группы</t>
  </si>
  <si>
    <t>Грунтовка ГФ-021 серая</t>
  </si>
  <si>
    <t>Теплоизоляция K-Flex ST толщиной 13 мм Д-133</t>
  </si>
  <si>
    <t>Теплоизоляция K-Flex ST толщиной 13 мм Д-108</t>
  </si>
  <si>
    <t>Теплоизоляция K-Flex ST толщиной 13 мм Д-89</t>
  </si>
  <si>
    <t>Теплоизоляция K-Flex ST толщиной 13 мм Д-76</t>
  </si>
  <si>
    <t>Теплоизоляция K-Flex ST толщиной 13 мм Д-64</t>
  </si>
  <si>
    <t>Теплоизоляция K-Flex ST толщиной 13 мм Д-54</t>
  </si>
  <si>
    <t>Теплоизоляция K-Flex ST толщиной 13 мм Д-48</t>
  </si>
  <si>
    <t>Теплоизоляция K-Flex ST толщиной 13 мм Д-42</t>
  </si>
  <si>
    <t>Теплоизоляция K-Flex ST толщиной 13 мм Д-35</t>
  </si>
  <si>
    <t>Теплоизоляция K-Flex ST толщиной 13 мм Д-28</t>
  </si>
  <si>
    <t>Теплоизоляция K-Flex ST толщиной 13 мм Д-22</t>
  </si>
  <si>
    <t>Клей K-Flex</t>
  </si>
  <si>
    <t>Скотч K-Flex, 50м</t>
  </si>
  <si>
    <t>Автоматизация</t>
  </si>
  <si>
    <t>Раздел 2. Работы</t>
  </si>
  <si>
    <t>Итого, руб. с НДС:</t>
  </si>
  <si>
    <t>Регулятор перепада давления VFG 2 Ридан Ду65</t>
  </si>
  <si>
    <t>Шкаф УУТЭ, ТепловычислительТВ7-04 Амперус  (+ блок питания)</t>
  </si>
  <si>
    <t xml:space="preserve">Преобразователь расхода Питерфлоу Ду80, </t>
  </si>
  <si>
    <t xml:space="preserve">Преобразователь расхода Питерфлоу Ду20, </t>
  </si>
  <si>
    <t xml:space="preserve">Преобразователь расхода Питерфлоу Ду32, </t>
  </si>
  <si>
    <t>Отопление (жилая часть)</t>
  </si>
  <si>
    <t>Насос Wilo, IL 65/110-3/2, 3кВт, со встроенными защитами электродвигателя</t>
  </si>
  <si>
    <t>Клапан соленоидный EV220B Ду15 НЗ с эл.магн. катушкой, Ридан</t>
  </si>
  <si>
    <t>Гильза для датчика температуры, Ридан</t>
  </si>
  <si>
    <t>Реле давления KPI-35, Ридан</t>
  </si>
  <si>
    <t>Датчик температуры погружной МВТ 525 OR, Ридан</t>
  </si>
  <si>
    <t>Регулирующий клапан двухходовой Ду40 с эл. VFM-2R+ARV-1000R</t>
  </si>
  <si>
    <t>Балансировочный клапан, Ду65, Навал</t>
  </si>
  <si>
    <t>Балансировочный клапан, Ду50, Навал</t>
  </si>
  <si>
    <t>Балансировочный клапан, Ду32, Навал</t>
  </si>
  <si>
    <t>Затвор дисковый поворотный м/ф, Ду80 ADL</t>
  </si>
  <si>
    <t>Насос Wilo, TOP S 40/10, 3 ф 0,6кВт, со встроенными защитами электродвигателя</t>
  </si>
  <si>
    <t>Регулирующий клапан двухходовой Ду20 с эл. приводом VFM-2R + ARV-1000R</t>
  </si>
  <si>
    <t xml:space="preserve">Клапан балансировочный, Ду32 Ридан, MVT-R </t>
  </si>
  <si>
    <t>Датчик температуры погружной MВТ525 OR Ридан</t>
  </si>
  <si>
    <t>Теплообменный аппарат ГВС нежилой части, Ридан 12-Н, НН№ 12М</t>
  </si>
  <si>
    <t>Теплообменный аппарат ГВС нежилой части, Ридан 15-НМ65, НН№ 12М</t>
  </si>
  <si>
    <t xml:space="preserve">Клапан балансировочный, Ду25 Ридан, MVT-R </t>
  </si>
  <si>
    <t>Термометр биметалличсеский 0 - 120 Росма</t>
  </si>
  <si>
    <t>Реле перепада давления ДР-ДД-02</t>
  </si>
  <si>
    <t>Кабельно-проводниковая продукция, включая кабель для подключения шкафов УУТЭ, лотки, крепежные материалы, автоматы, выключатели, реле защиты.</t>
  </si>
  <si>
    <t xml:space="preserve">Пробивка отверстий под переброс Д 70 </t>
  </si>
  <si>
    <t>Раковина с пьедесталом</t>
  </si>
  <si>
    <t>Рама-основание для насосной станции
Труба квадратная 40х40х2 установить повыше</t>
  </si>
  <si>
    <t>Офисные узлы учета хол. и гор. воды 1 этаж</t>
  </si>
  <si>
    <t>Кран шаровый со сгоном ВР-НР 3/4" Валтек</t>
  </si>
  <si>
    <t xml:space="preserve">Штуцер PE-Xa Q&amp;E пресс латунь 20х3/4" ВР </t>
  </si>
  <si>
    <t>Труба стальная нерж. AISI304 Д-33,0х3,0 мм (ISO) (Ду25)</t>
  </si>
  <si>
    <t>Труба стальная нерж. AISI304 Д-28,0х3,0 мм (ISO) (Ду20)</t>
  </si>
  <si>
    <t>Труба стальная нерж. AISI304 Д-28х3,0 мм (ISO) (Ду20)</t>
  </si>
  <si>
    <t>Кран шаровый со сгоном Вр-Вр 3/4" Валтек подкл. Т4</t>
  </si>
  <si>
    <t>Штуцер PE-Xa Q&amp;E пресс латунь 20х3/4" ВР  подкл. Т4</t>
  </si>
  <si>
    <t>Кран шаровый муфтовый Вр-Вр 3/4" / подкл. ПС MVI</t>
  </si>
  <si>
    <t>Кран шаровый муфтовый Вр-Вр 3/4" / подкл. ПС Валтек</t>
  </si>
  <si>
    <t xml:space="preserve">Кран шаровый муфтовый Вр-Нр 1/2" Валтек </t>
  </si>
  <si>
    <t>Фильтр сетчатый муфтовый 1/2" / В1, Т3 Валтек</t>
  </si>
  <si>
    <t>Редукционный клапан понижения давления Ду15 / В1, Т3 Икма</t>
  </si>
  <si>
    <t xml:space="preserve">Счетчик воды "Пульсар" универсальный Ду-15; Qn=1,5 м3/час; L=110мм; с импульсным выходом и обратным клапаном МПИ 6 лет </t>
  </si>
  <si>
    <t xml:space="preserve">Планка водопроводная 20*1/2" Вр </t>
  </si>
  <si>
    <t>Кран шаровый муфтовый Вр-Нр 1/2"  Валтек на унитаз и раковину</t>
  </si>
  <si>
    <t>КУИ В1,Т3</t>
  </si>
  <si>
    <t>Труба канализационная для внутренних работ б/с КОНТУР Д-110х2,7мм</t>
  </si>
  <si>
    <t>Труба канализационная для внутренних работ б/с КОНТУР Д-50</t>
  </si>
  <si>
    <t>Крестовина 2-ух плоск. канализац. для внутренних работ б/с КОНТУР 90 гр. Д-110-110-50-110</t>
  </si>
  <si>
    <t>Унитаз с бачком, ниж. подвод воды, гориз. выпуск</t>
  </si>
  <si>
    <t>Гибкая подводка для унитаза длина 500мм</t>
  </si>
  <si>
    <t>Гофра для унитаза</t>
  </si>
  <si>
    <t>Крепежные болты для унитазов и биде</t>
  </si>
  <si>
    <t>Гибкая подводка для раковины смесителя длина 500</t>
  </si>
  <si>
    <t>Сифон для раковины</t>
  </si>
  <si>
    <t>Смеситель для раковины Accoona</t>
  </si>
  <si>
    <t>Крепежные болты для раковины</t>
  </si>
  <si>
    <t xml:space="preserve">Смеситель для душа </t>
  </si>
  <si>
    <t>Насосная установка повышения давления 1 зоны  SiBoost Smart 3 Helix VE 606 Wilo Q=3,04 л/с; Н=62,1 м; N=2 х 2,2 кВт</t>
  </si>
  <si>
    <t>Счетчик холодной воды Ду50 (класс В) с  импульсным выходом Zenner WPH-K-I</t>
  </si>
  <si>
    <t>Модем GPS</t>
  </si>
  <si>
    <t>Кран шаровый со сгоном 3/4" Валтек полнопроходной</t>
  </si>
  <si>
    <t xml:space="preserve">Коллектор ВР Д-32 с 4-мя выходами Д20 с заглушкой </t>
  </si>
  <si>
    <t xml:space="preserve">Коллектор ВР Д-32 с 4-мя выходами Д20 + заглушка для коллектора </t>
  </si>
  <si>
    <t xml:space="preserve">Клапан обратный фланцевый ∅150, Ру16 </t>
  </si>
  <si>
    <t xml:space="preserve">Кран поливочный водоразборный 1" на полив с двух сторон здания </t>
  </si>
  <si>
    <t xml:space="preserve">Кран шаровый муфтовый с НГ 1" на полив с двух сторон здания </t>
  </si>
  <si>
    <t xml:space="preserve">Кран шаровый муфтовый ВР-ВР 1/2" / сброс на полив с двух сторон здания </t>
  </si>
  <si>
    <t>Насосная установка повышения давления 2 зоны SiBoost Smart 3 Helix VE 611 Wilo Q=3,04 л/с; Н=96,4 м; N=2 х 4,0 кВт</t>
  </si>
  <si>
    <t>Кран шаровый со сгоном полнопроходной  Ду 32 Ру 16 Валтек</t>
  </si>
  <si>
    <t>Насос циркуляционный Wilo Stratos-Z 25/1-8 с ответными гайками (присоединители)</t>
  </si>
  <si>
    <t>Насос циркуляционный Wilo Stratos-Z 40/1-12 PN 16 с ответными гайками (присоединители)</t>
  </si>
  <si>
    <t>Балансировочный клапан Баллорекс Броен DN20S Kvs9,94</t>
  </si>
  <si>
    <t>Кран шаровый со сгоном полнопроходной  Ду 20 Ру 16 Валтек</t>
  </si>
  <si>
    <t>Насосная установка ВИЛО СО 2 Helix V 3604 SK/FFS-D-R Q-7,8 H-86,1 N-11кВт со шкафом управления пожарными задвижками 2 шт.</t>
  </si>
  <si>
    <t>Кран шаровый муфтовый Ф1/2</t>
  </si>
  <si>
    <t>Шкаф пожарный металлический встраиваемый ШПК-Пульс - 310ВБЗ белый (с рамочкой и ребром жесткости на двери)</t>
  </si>
  <si>
    <t>Кран шаровый муфтовый НР-ВР 1/2" Валтек, HLV</t>
  </si>
  <si>
    <t>Счетчик холодной воды "Пульсар" универсальный Ду-15; Qn=1,5 м3/час; L=80мм; обратным клапаном; (присоединители в комплекте); МПИ 6 лет / В1 Телеметрия</t>
  </si>
  <si>
    <t>Счетчик горячей воды "Пульсар" универсальный Ду-15; Qn=1,5 м3/час; L=80мм;  обратным клапаном; (присоединители в комплекте); МПИ 6 лет / Т3 Телеметрия</t>
  </si>
  <si>
    <t>Кран шаровый муфтовый ВР-ВР 1/2" Валтек, HLV</t>
  </si>
  <si>
    <t>Редуктор давления ВР 1/2"  Валтек, HLV</t>
  </si>
  <si>
    <t>Труба ППН PN20 DN20х3,4 TEBO</t>
  </si>
  <si>
    <t>Труба ППН PN20 DN40х6,7 TEBO</t>
  </si>
  <si>
    <t>Труба ППН PN20 DN32х6,7 TEBO</t>
  </si>
  <si>
    <t>Труба ППН PN20 DN25х6,8 TEBO</t>
  </si>
  <si>
    <t>Муфта соединительная ППН DN32 TEBO</t>
  </si>
  <si>
    <t>Муфта соединительная ППН DN40 TEBO</t>
  </si>
  <si>
    <t>Кран шаровый муфтовый с НГ 1 1/4" Валтек, HLV</t>
  </si>
  <si>
    <t>Кран шаровый муфтовый Вр 2" Валтек, HLV</t>
  </si>
  <si>
    <t>Труба ППН SDR 6 арм.стекловолокно (PN20) DN20x3,4  TEBO</t>
  </si>
  <si>
    <t>Труба ППН SDR 6 арм.стекловолокно (PN20) DN25x5,4  TEBO</t>
  </si>
  <si>
    <t>Труба ППН SDR 6 арм.стекловолокно (PN20) DN32x5,4  TEBO</t>
  </si>
  <si>
    <t>Труба ППН SDR 6 арм.стекловолокно (PN20) DN40x6,7  TEBO</t>
  </si>
  <si>
    <t>Труба ROSS PE-Xa PN10 сш/пэ Дн 16х2,2</t>
  </si>
  <si>
    <t>Кран шаровый муфтовый с НГ 1 1/4"  TEBO</t>
  </si>
  <si>
    <t>Труба ROSS PE-Xa PN10 сш/пэ Дн 20х2,8</t>
  </si>
  <si>
    <t>Затвор поворотный дисковый м/ф ∅65, Ру16 ADL, Tecofi</t>
  </si>
  <si>
    <t>Клапан обратный м/ф Д-65 ADL, Tecofi</t>
  </si>
  <si>
    <t>Клапан обратный фланцевый Д-50 ADL, Tecofi</t>
  </si>
  <si>
    <t>Фильтр сетчатый фланцевый Ø50, Ру 16 ADL, Tecofi</t>
  </si>
  <si>
    <t>Труба ППН PN20 DN75х12,5 / в ИТП TEBO</t>
  </si>
  <si>
    <t>Труба ППН PN20 DN75х12,5  TEBO</t>
  </si>
  <si>
    <t>Труба ППН PN20 DN63х10,0 TEBO</t>
  </si>
  <si>
    <t>Труба ППН PN20 DN50х8,4 TEBO</t>
  </si>
  <si>
    <t>Труба ППН PN20 DN32х5,4 /  Полив TEBO</t>
  </si>
  <si>
    <t>Труба ППН PN20 DN25х3,4 TEBO</t>
  </si>
  <si>
    <t>Труба ППН PN20 DN20х3,4 / сброс TEBO</t>
  </si>
  <si>
    <t>Муфта соединительная ППН DN63 TEBO</t>
  </si>
  <si>
    <t>Муфта соединительная ППН DN50 TEBO</t>
  </si>
  <si>
    <t>Угольник ППН 90 гр. DN63 TEBO</t>
  </si>
  <si>
    <t>Угольник ППН 90 гр. DN50 TEBO</t>
  </si>
  <si>
    <t>Угольник ППН 90 гр. DN40 TEBO</t>
  </si>
  <si>
    <t>Угольник ППН 90 гр. DN32 TEBO</t>
  </si>
  <si>
    <t>Муфта ППН комб. под ключ Нр 32-1" TEBO</t>
  </si>
  <si>
    <t>Муфта ППН комб. под ключ Вр 32-1" TEBO</t>
  </si>
  <si>
    <t>Труба ППН SDR 6 арм.стекловолокно (PN20) DN20x3,4 TEBO</t>
  </si>
  <si>
    <t>Труба ППН SDR 6 арм.стекловолокно (PN20) DN50x8,4 TEBO</t>
  </si>
  <si>
    <t>Труба ППН SDR 6 арм.стекловолокно (PN20) DN63х10,5 TEBO</t>
  </si>
  <si>
    <t>Труба ППН SDR 6 арм.стекловолокно (PN20) DN75х12,5 TEBO</t>
  </si>
  <si>
    <t>Труба ППН SDR 6 арм.стекловолокно (PN20) DN40x6,7 TEBO</t>
  </si>
  <si>
    <t>Муфта ППН комб. под ключ Вр 50-1 1/2"  TEBO</t>
  </si>
  <si>
    <t>Труба ППН SDR6 армир. PN20 DN20х3,4 TEBO</t>
  </si>
  <si>
    <t>Обвод с муфтами ППН DN20 TEBO</t>
  </si>
  <si>
    <t>Кран шаровый муфтовый ВР-ВР 1/2"  Валтек</t>
  </si>
  <si>
    <t xml:space="preserve">Балансировочный клапан Балорекс броен DN32S Kvs13,3 </t>
  </si>
  <si>
    <t>в тч стоимость материалов:</t>
  </si>
  <si>
    <t>в тч стоимость работ:</t>
  </si>
  <si>
    <t>%</t>
  </si>
  <si>
    <t>Примечание</t>
  </si>
  <si>
    <t>Регулирующий клапан двухходовой Ду40 с эл. приводом Ридан VFM-2R+ ARV-1000</t>
  </si>
  <si>
    <t>Регулирующий (балансировочный) клапан, Ду80,  Навал</t>
  </si>
  <si>
    <t>Предохранительный клапан OR1831, Ду32</t>
  </si>
  <si>
    <t>Фильтр сетчатый фланцевый, Ду25 ADL</t>
  </si>
  <si>
    <t>Термометр биметалличсеский БТ-51,211 0-120</t>
  </si>
  <si>
    <t>Термометр биметалличсеский БТ-51,211 0-160</t>
  </si>
  <si>
    <t>Датчик температуры наружного воздуха МВТ 3281</t>
  </si>
  <si>
    <t>Датчик давления MBS 1700R Ридан</t>
  </si>
  <si>
    <t>Кран шаровый стальной, Ду40 LD Стриж</t>
  </si>
  <si>
    <t>Теплообменный аппарат НН№ 19, 18-TКTL41, Ридан</t>
  </si>
  <si>
    <t>Теплообменный аппарат, 14-М, HHN 12М Ридан</t>
  </si>
  <si>
    <t xml:space="preserve">Насос TOP-Z25/10(1-230V, PN 16, RG) 50Hz Willo со встроенными контактами защиты электродвигателя </t>
  </si>
  <si>
    <t>Реле давления KPI-35R, Ридан</t>
  </si>
  <si>
    <t>Регулирующий блок AFP Ридан с имп. трубкой</t>
  </si>
  <si>
    <t>Грязевик, Ду125 ТС -569</t>
  </si>
  <si>
    <t>Импульсная трубка, Ридан</t>
  </si>
  <si>
    <t>Труба ППН SDR 6 арм.стекловолокно (PN20) DN50x8,4  TEBO</t>
  </si>
  <si>
    <t>Труба ППН SDR 6 арм.стекловолокно (PN20) DN32х5,4 TEBO</t>
  </si>
  <si>
    <t>Муфта ППН комб. под ключ Нр 50-1 1/2"  TEBO</t>
  </si>
  <si>
    <t>Муфта ППН комб. под ключ Нр 40-1 1/4"  TEBO</t>
  </si>
  <si>
    <t>Муфта ППН комб. под ключ Вр 40-1 1/4"  TEBO</t>
  </si>
  <si>
    <t>Бурт под фланец ППН DN63 TEBO</t>
  </si>
  <si>
    <t>Кран шаровый муфтовый Ду15 (1/2") Вр-Вр Valtec</t>
  </si>
  <si>
    <t>Фильтр сетчатый муфтовый, Ду15 Вр-Вр, Valtec</t>
  </si>
  <si>
    <t>Фильтр сетчатый муфтовый, Ду32  Вр-Вр Valtec</t>
  </si>
  <si>
    <t>Обратный клапан, Ду15 Вр-Вр, Valtec</t>
  </si>
  <si>
    <t>Кран шаровый муфтовый, Ду32  Вр-Вр  Valtec</t>
  </si>
  <si>
    <t>Кран шаровый муфтовый Ду25 (1") Вр-Вр Valtec</t>
  </si>
  <si>
    <t>Фильтр сетчатый муфтовый, Ду32 (1 1/4") Вр-Вр, Valtec</t>
  </si>
  <si>
    <t>Фильтр сетчатый муфтовый, Ду50 (2") Вр-Вр, Valtec</t>
  </si>
  <si>
    <t>Кран шаровый муфтовый, Ду 40 Вр-Вр, Valtec</t>
  </si>
  <si>
    <t>Обратный клапан, Ду25 (1") Вр-Вр,Valtec</t>
  </si>
  <si>
    <t>Обратный клапан, Ду50 (2") Вр-Вр, Valtec</t>
  </si>
  <si>
    <t>Кран шаровый муфтовый Ду25  Вр-Вр Valtec</t>
  </si>
  <si>
    <t>Кран шаровый муфтовый, Ду50 (2") Вр-Вр, Valtec</t>
  </si>
  <si>
    <t>Кран шаровый муфтовый Ду40 Вр-Вр Valtec</t>
  </si>
  <si>
    <t>Кран шаровый муфтовый Ду50 Вр-Вр Valtec</t>
  </si>
  <si>
    <t>Фильтр сетчатый муфтовый Ду50 Valtec</t>
  </si>
  <si>
    <t>Обратный клапан, Ду25 (1") Вр-Вр, Valtec</t>
  </si>
  <si>
    <t>Фильтр Ду25 (1") Вр-Вр, Valtec</t>
  </si>
  <si>
    <t>Фильтр сетчатый муфтовый, Ду50 Valtec</t>
  </si>
  <si>
    <t>Резьба сталь Ду15</t>
  </si>
  <si>
    <t>Резьба сталь Ду20</t>
  </si>
  <si>
    <t>Резьба сталь Ду25</t>
  </si>
  <si>
    <t>Резьба сталь Ду32</t>
  </si>
  <si>
    <t>Резьба сталь Ду40</t>
  </si>
  <si>
    <t>Резьба сталь Ду50</t>
  </si>
  <si>
    <t>горячая  вода Т3</t>
  </si>
  <si>
    <t>3.1. нежилые</t>
  </si>
  <si>
    <t>4.1. нежилые</t>
  </si>
  <si>
    <t xml:space="preserve">Фасонные изделия </t>
  </si>
  <si>
    <t xml:space="preserve">Расходные материалы </t>
  </si>
  <si>
    <t>Фасонные изделия (ниппеля, тройники, заглушка)</t>
  </si>
  <si>
    <t>Расходные материалы (хомуты, шпилька)</t>
  </si>
  <si>
    <t>Фасонные изделия (муфта соединительная, заглушка, тройники ППН, угольник ППН, переходы ППН, гильза, теплоизоляция Термафлекс)</t>
  </si>
  <si>
    <t>Расходные материалы (хомуты ППН, скотч)</t>
  </si>
  <si>
    <t>Фасонные изделия (резьба стальная нерж., гильза из стальной трубы, теплоизоляция Термафлекс)</t>
  </si>
  <si>
    <t>Расходные материалы (асбестовый шнур, клей термафлекс, скотч, хомуты для стальной трубы, шпильца оцинкованная резьбовая, гайка оцинкованная, шайба оцинкованная резьбовая, гайка оцинкованная, шайба усиленная, гель сантехнический, электроды по нержавейки, диски отрезные, П-образный элемент индивидуального изготовления в комплекте с креплением, грунтовка ГФ-021)</t>
  </si>
  <si>
    <t>Фасонные изделия (муфты соединительные ППН, переходы ППН, угольники ППН, тройники ППН, гильза из теплоизоляции K-flex ST,Теплоизоляция Термафлекс толщиной s-13мм)</t>
  </si>
  <si>
    <t>Расходные материалы (Клей Термафлекc, скотч, хомуты для трубы ППН, гель сантехнический)</t>
  </si>
  <si>
    <t>Фасонные изделия (резьба стальная нерж, отвод стальной нерж., переход стальной нерж., гильза из стальной трубы, теплоизоляция термафлекс толщиной 13мм)</t>
  </si>
  <si>
    <t>Расходные материалы (асбестовый шнур, клей термафлекс, скотч, хомуты для стальной трубы, гель сантехнический, электроды по нерж., диски отрезные, грунтовка ГФ-021)</t>
  </si>
  <si>
    <t>Фасонные изделия (муфта соединительная, угольник, заглушка)</t>
  </si>
  <si>
    <t>Расходные материалы (перфолента, дюбель гвоздь 6*40)</t>
  </si>
  <si>
    <t>Фасонные изделия (муфты ППН, тройник ППН, уголок ППН, угольник, гильза из теплоизоляции K-flex ST, Теплоизоляция Термафлекс толщиной 13мм)</t>
  </si>
  <si>
    <t>Расходные материалы (дюбель гвоздь 6*40, шуруп с шестигранной головкой 8*80, дюбель распорный пластиковый, перфолента, дюбель гвоздь 6*40, скотч армированный, хомут для трубы ППН, гель сантехнический)</t>
  </si>
  <si>
    <t>Фасонные изделия (муфты ППН, тройники ППН, угольники, муфта соединительная PE-Xa Q&amp;E пресс PPSU 20-20, гильза из теплоизоляции K-flex ST тощиной 9мм, теплоизоляция Термафлекс толщиной 13мм)</t>
  </si>
  <si>
    <t>Расходные материалы (Дюбель гвоздь 6х40мм, шуруп с шестигранной головкой 8*80, дюбель распорный пластиковый М14, скотч армированный серый, хомут для трубы ППН Ду-40, гель сантехнический)</t>
  </si>
  <si>
    <t>Фасонные изделия (фланец стальной нерж, резьба стальная нерж., фланец штампованный, переходы стальные нерж., отвод стальной нерж., тройник стальной, муфты ППН, бурт под фланец, фланец стальной расточенный, фланец с раструбом, теплоизоляция Термафлекс толщиной 13мм)</t>
  </si>
  <si>
    <t>Расходные материалы (Шуруп с шестигранной головкой 8*80, дюбель распорный пластиковый М14, Хомут для трубы стальной, Траверса монтажная 38х40, Анкер распорный лат,Шпилька оцинкованная резьбовая, Гайка оцинкованная, шайба усиленная, клей термафлекс, скотч, электроды по нерж., Диски отрезные по металу)</t>
  </si>
  <si>
    <t>Фасонные изделия (Муфта соединительная ППН TEBO, Муфта ППН переходная TEBO, Тройник ППН TEBO в тч переходной, Угольник ППН TEBO, Муфта ППН комб. в тч под ключ TEBO, Бурт под фланец, Фланец стальной расточенный и с раструбом, Теплоизоляция Термафлекс толщиной 13мм, Гильза из стальной трубы)</t>
  </si>
  <si>
    <t>Расходные материалы (Хомут для трубы ППН, Траверса монтажная, Анкер распорный лат., Шпилька оцинкованная резьбовая, Гайка оцинкованная, Шайба усиленная, Клей Термафлек, Скотч, Асбестовый шнур )</t>
  </si>
  <si>
    <t>Фасонные изделия (Фланец стальной нерж., Отвод стальной нерж, Тройник стальной  нерж, Резьба стальная нерж, Теплоизоляция Термафлекс толщиной 13мм, Гильза из стальной трубы )</t>
  </si>
  <si>
    <t>Фасонные изделия (Муфта ППН переходная, Бурт под фланец ППН,  Фланец стальной расточенный в тч раструбной, Муфта соединительная и переходная ППН TEBO, Тройник ППН TEBO, Угольник ППН TEBO, Муфта ППН комб. в тч под ключ TEBO, Тройник ППН переходной TEBO, Теплоизоляция Термафлекс толщиной 13мм, Гильза из стальной трубы)</t>
  </si>
  <si>
    <t>Расходные материалы (хомуты для трубы, траверса монтажная, Анкер распорный лат, Шпилька оцинкованная резьбовая, гайка оцинкованная, Шайба усиленная, клей Термафлекc, скотч, асбестовый шнур)</t>
  </si>
  <si>
    <t>Фасонные изделия (Отвод стальной нерж., фланец из тсали штампованный, Резьба стальная нерж., Теплоизоляция Термафлекс толщиной 13мм)</t>
  </si>
  <si>
    <t>Расходные материалы (Клей Термафлекc, скотч, хомут для трубы стальной, траверса монтажная, анкер распорный лат., шпилька оцинк.резьбовая, гайка оцинк., шайба усиленная, электроды по нерж., диски отрезные по металлу)</t>
  </si>
  <si>
    <t>Фасонные изделия (Муфта соединительная ППН, Тройник ППН, Угольник ППН, Муфта ППН переходная и комбинированная в тч под ключ, Тройник ППН переходной, Резьба стальная нерж, Тройник и отвод стальной нерж., Фланец с раструбом, Теплоизоляция Термафлекс толщиной 13мм, Теплоизоляция K-Flex ST толщиной 13мм)</t>
  </si>
  <si>
    <t>Расходные материалы (Хомут для трубы, Траверса монтажная, Анкер распорный лат, Шпилька оцинкованная резьбовая, Гайка оцинкованная, Шайба усиленная, Клей Термафлекc, Скотч, электроды по нерж., диски отрезные по металлу)</t>
  </si>
  <si>
    <t>Фасонные изделия (Муфта соединительная, переходная, комбинированная ППН TEBO, тройник ППН переходной TEBO, Угольник ППН TEBO, Резьба стальная нерж., Отвод стальной нерж., Тройник стальной нерж., Фланец с раструбом штампованный, Теплоизоляция Термафлекс толщиной 13мм, Теплоизоляция K-Flex ST толщиной 13мм)</t>
  </si>
  <si>
    <t>Расходные материалы (Хомут для трубы, Траверса монтажная, Анкер распорный лат., Шпилька оцинкованная резьбовая, Гайка оцинкованная, Шайба усиленная, Клей Термафлекc, Электроды по нержавейки, диски отрезные)</t>
  </si>
  <si>
    <t>Расходные материалы (Хомут для трубы, Траверса монтажная, Анкер распорный лат., Шпилька оцинкованная резьбовая, Гайка оцинкованная, Шайба усиленная, Клей Термафлекc, скотч)</t>
  </si>
  <si>
    <t>Фасонные изделия (Муфта соединительная, переходная, комбинированная ППН TEBO, тройник ППН переходной TEBO, Угольник ППН TEBO, Резьба стальная нерж., Теплоизоляция Термафлекс толщиной 13мм)</t>
  </si>
  <si>
    <t>Фасонные изделия (Муфта соединительная, переходная, комбинированная ППН TEBO, тройник ППН переходной TEBO, Угольник ППН TEBO, Резьба стальная нерж., Теплоизоляция Термафлекс толщиной 13мм, Отвод стальной нерж, Теплоизоляция K-Flex ST толщиной 13мм)</t>
  </si>
  <si>
    <t>Фасонные изделия (фланец стальной, переход стальной, резьба сталь)</t>
  </si>
  <si>
    <t>Расходные материалы (хомут для трубы, траверса, анкер распорный, шпилька, гайка оцинк., шайба усил., шпилька, асбестовый шнур, винт-шуруп, дюбель распорный пластиковый, электроды, диски отрезные, кисть малярная)</t>
  </si>
  <si>
    <t>Расходные материалы (хомут для трубы,  винт-шуруп, Дюбель распорный пластиковый, грунтовка, асбастовый шнур, лен сантехнический, пена противопожарная, электроды, диски отрезные, кисть малярная)</t>
  </si>
  <si>
    <t>Фасонные изделия (фланец стальной, переход стальной, отвод стальной, тройник стальной, резьба сталь)</t>
  </si>
  <si>
    <t>Расходные материалы (хомут для трубы,  винт-шуруп, Дюбель распорный пластиковый, клипса, дюбель гвоздь, гель для резьбовых соединений)</t>
  </si>
  <si>
    <t>Фасонные изделия (тройник стальной, резьба сталь, муфта ППН комбинированная TEBO, угольник ППН TEBO, ниппель НР)</t>
  </si>
  <si>
    <t>Фасонные изделия (Гильза из теплоизоляции K-Flex ST толщиной 9мм, Тройник, переходник и отвод канализац. для внутренних работ, заглушка - КОНТУР)</t>
  </si>
  <si>
    <t>Расходные материалы (хомут для трубы,  винт-шуруп, Дюбель распорный пластиковый, герметик санитарный белый, лен сантехнический)</t>
  </si>
  <si>
    <t>Расходные материалы (Шуруп с шестигранной головкой, Дюбель распорный пластиковый, Хомут для трубы стальной, Траверса монтажная, Анкер распорный лат., Шпилька оцинкованная резьбовая, Гайка оцинкованная, Шайба усиленная, Клей Термафлекc, скотч, асбестовый шнур, электроды по нерж., диски отрезные по металлу)</t>
  </si>
  <si>
    <t>Работа:</t>
  </si>
  <si>
    <t>ПНР</t>
  </si>
  <si>
    <t>Материалы:</t>
  </si>
  <si>
    <t>комплекс</t>
  </si>
  <si>
    <t>Пусконаладочные работы</t>
  </si>
  <si>
    <t>-</t>
  </si>
  <si>
    <t>Итого по ЛСР:</t>
  </si>
  <si>
    <t xml:space="preserve">Внутренние инженерные сети </t>
  </si>
  <si>
    <t>Расходные материалы (Шуруп с шестигранной головкой, дюбель распорный пластиковый, Хомут для трубы стальной, Траверса монтажная, Анкер распорный лат, Шпилька оцинкованная резьбовая, Гайка оцинкованная, шайба усиленная, клей термафлекс, скотч, асбестовый шнур, электроды по нерж., диски отрезные по металлу, шайба оцинкованная резьбовая, гель сантехнический, П-образный элемент индивидуального изготовления в комплекте с креплением, грунтовка ГФ-021)</t>
  </si>
  <si>
    <t>Фасонные изделия (резьба стальная нерж., гильза из стальной трубы, теплоизоляция Термафлекс толщ.13мм, муфта соединительная и переходная ППН ТЕВО, заглушка, тройники ППН ТЕВО в тч переходной и стальные нерж., угольник ППН ТЕВО, переходы ППН, гильза в тч из стальной трубы, Фланец стальной нерж., Отвод стальной нерж,фланец штампованный, муфты ППН, бурт под фланец, фланец стальной расточенный, фланец с раструбом, Муфта ППН комб. в тч под ключ TEBO, Бурт под фланец, сгон)</t>
  </si>
  <si>
    <t>Монтаж ИТП (разборного типа)</t>
  </si>
  <si>
    <t>Монтаж ИТП (блочного типа)</t>
  </si>
  <si>
    <t>11.05.</t>
  </si>
  <si>
    <t>11.05.01.</t>
  </si>
  <si>
    <t>11.05.01.00</t>
  </si>
  <si>
    <t>11.05.02.</t>
  </si>
  <si>
    <t>11.05.02.00</t>
  </si>
  <si>
    <t>11.05.03.</t>
  </si>
  <si>
    <t>11.05.03.00</t>
  </si>
  <si>
    <t>Расходные материалы (Бурт, Грунтовка ГФ-021 серая, Клей и скотч K-Flex, Бобышка приварная, Грязевик, Ду125 ТС -569)</t>
  </si>
  <si>
    <t>Локальный сметный расчет</t>
  </si>
  <si>
    <t>клапан</t>
  </si>
  <si>
    <t>Теплообменный аппарат ГВС Ридан 15-НМ65, НН№ 12М</t>
  </si>
  <si>
    <t>Теплообменный аппарат ГВС Ридан 12-Н, НН№ 12М</t>
  </si>
  <si>
    <t xml:space="preserve">Жилой район «Преображенский» в г. Тюмени. Квартал 3.» Участок 72:17:1313004:6273. Многоэтажный жилой дом ГП-9. </t>
  </si>
  <si>
    <t>№1 от 31.03.21</t>
  </si>
  <si>
    <t>№2 от 30.04.21</t>
  </si>
  <si>
    <t>№3 от 31.05.21</t>
  </si>
  <si>
    <t>Накопление</t>
  </si>
  <si>
    <t>Остаток</t>
  </si>
  <si>
    <t>Регулятор перепада давления VFG 2 Danfoss Ду65</t>
  </si>
  <si>
    <t>Регулирующий блок AFP Danfoss с имп. трубкой</t>
  </si>
  <si>
    <t>Грязевик, Ду125</t>
  </si>
  <si>
    <t>Импульсная трубка, Danfoss</t>
  </si>
  <si>
    <t>Тепловычислитель СПТ 941.2 (+ блок питания)</t>
  </si>
  <si>
    <t>Преобразователь расхода ПРЭМ Ду80, кл. D, сэндвич</t>
  </si>
  <si>
    <t xml:space="preserve">Счетчик гор. воды с имп. вых. СВГДи Ду20 </t>
  </si>
  <si>
    <t>Кран шаровый муфтовый Ду15 (1/2") Вр-Вр MVI</t>
  </si>
  <si>
    <t>Кран шаровый муфтовый Ду25 (1") Вр-Вр MVI</t>
  </si>
  <si>
    <t>Фильтр Ду25 (1") Вр-Вр, MVI</t>
  </si>
  <si>
    <t>Преобразователь расхода ПРЭМ Ду32, кл. D, сэндвич</t>
  </si>
  <si>
    <t>Отопление (Нежилая часть)</t>
  </si>
  <si>
    <t xml:space="preserve">Насос Grundfos ТР65-150/4 </t>
  </si>
  <si>
    <t>Насос Grundfos CM3-8</t>
  </si>
  <si>
    <t>Регулирующий клапан двухходовой Ду40 с эл. приводом Danfoss</t>
  </si>
  <si>
    <t>Клапан соленоидный EV220B Ду15 НЗ с эл.магн. катушкой, Danfoss</t>
  </si>
  <si>
    <t>Обратный клапан, Ду25 (1") Вр-Вр, MVI</t>
  </si>
  <si>
    <t>Предохранительный клапан OR1831, Ду40</t>
  </si>
  <si>
    <t>Датчик температуры погружной ESMU, Danfoss</t>
  </si>
  <si>
    <t>Гильза для датчика температуры, Danfoss</t>
  </si>
  <si>
    <t>Реле давления KPI-35, Danfoss</t>
  </si>
  <si>
    <t>Датчик температуры наружного воздуха ESMT, Danfoss</t>
  </si>
  <si>
    <t>ECL310</t>
  </si>
  <si>
    <t>ECL210</t>
  </si>
  <si>
    <t>A376</t>
  </si>
  <si>
    <t>A266</t>
  </si>
  <si>
    <t>Кран шаровый регулирующий приварной, Ду65, LD Regula</t>
  </si>
  <si>
    <t>Кран шаровый регулирующий приварной, Ду50, LD Regula</t>
  </si>
  <si>
    <t>Теплообменный аппарат НН№ 19, 19-TMTL22, Ридан</t>
  </si>
  <si>
    <t>Теплообменный аппарат, 10-М, HHN 08 Ридан</t>
  </si>
  <si>
    <t xml:space="preserve">Насос Grundfos UPS40-120 </t>
  </si>
  <si>
    <t>Регулирующий клапан двухходовой Ду20 с эл. приводом Danfoss</t>
  </si>
  <si>
    <t>Кран шаровый муфтовый, Ду50 (2") Вр-Вр,</t>
  </si>
  <si>
    <t>Обратный клапан, Ду50 (2") Вр-Вр,</t>
  </si>
  <si>
    <t>Обратный клапан, Ду25 (1") Вр-Вр,MVI</t>
  </si>
  <si>
    <t>Фильтр сетчатый муфтовый, Ду50 (2") Вр-Вр, MVI</t>
  </si>
  <si>
    <t>Фильтр сетчатый муфтовый, Ду32 (1 1/4") Вр-Вр, MVI</t>
  </si>
  <si>
    <t>Кран шаровый муфтовый, Ду20 (3/4") Вр-Вр, MVI</t>
  </si>
  <si>
    <t>Теплообменный аппарат ГВС нежилой части, Ридан</t>
  </si>
  <si>
    <t>Кран шаровый муфтовый, Ду32 (1 1/4") Вр-Вр, MVI</t>
  </si>
  <si>
    <t>Обратный клапан, Ду32 (1 1/4") Вр-Вр, MVI</t>
  </si>
  <si>
    <t>Фильтр сетчатый фланцевый, Ду32 ADL</t>
  </si>
  <si>
    <t>Труба ППН SDR 6 арм.стекловолокно (PN20) DN50x8,4  Контур</t>
  </si>
  <si>
    <t>Труба ППН SDR 6 арм.стекловолокно (PN20) DN40x6,7 Контур</t>
  </si>
  <si>
    <t>Труба ППН SDR 6 арм.стекловолокно (PN20) DN32х5,4 Контур</t>
  </si>
  <si>
    <t>Муфта соединительная ППН DN40 Контур</t>
  </si>
  <si>
    <t>Муфта ППН комб. под ключ Нр 50-1 1/2"  Контур</t>
  </si>
  <si>
    <t>Муфта ППН комб. под ключ Нр 40-1 1/4"  Контур</t>
  </si>
  <si>
    <t>Муфта ППН комб. под ключ Вр 40-1 1/4"  Контур</t>
  </si>
  <si>
    <t>Муфта ППН комб. под ключ Нр 32-1"  Контур</t>
  </si>
  <si>
    <t>Муфта ППН комб. под ключ Вр 32-1"  Контур</t>
  </si>
  <si>
    <t>Бурт под фланец ППН DN63 Контур</t>
  </si>
  <si>
    <t xml:space="preserve">Круги отрезные </t>
  </si>
  <si>
    <t>Бур Ф12х100/160мм</t>
  </si>
  <si>
    <t>Бур Ф10х100/160мм</t>
  </si>
  <si>
    <t>Кабельно-проводниковая продукция, лотки, крепежные материалы, автоматы, выключатели, реле защиты</t>
  </si>
  <si>
    <t>Фасонные изделия (Теплоизоляция K-Flex ST толщиной 13, Фланец стальной (в компл. со шпилькой, гайками, шайбами, паронитовыми прокладками) в тчрасточенный, Монтажный комплект для LD Стриж Ду50, Муфта ППН комб. под ключ, Угольник ППН, Муфта соединительная ППН ТЕВО, сгон, Резьба сталь, Отвод стальной и нерж., Переход стальной и нерж., Гильза для датчика температуры, Переходник датчика давления, Фильтр сетчатый фланцевый и муфтовый, Фильтр Ду25 (1") Вр-Вр, Valtec, монтажный комплект, Клапан соленоидный, обратный клапан)</t>
  </si>
  <si>
    <t>в тч НДС:</t>
  </si>
  <si>
    <t>Марка</t>
  </si>
  <si>
    <t>Характеристика</t>
  </si>
  <si>
    <t>Ед.изм.</t>
  </si>
  <si>
    <t>Импульсная трубка</t>
  </si>
  <si>
    <t xml:space="preserve">Примечание </t>
  </si>
  <si>
    <t>БТП Ридан №1506238119-1</t>
  </si>
  <si>
    <t>Шкаф УУТЭ, ТепловычислительТВ7-04М (2 ввода RS232) Амперус  (+ блок питания)</t>
  </si>
  <si>
    <t>Монтажный комплект для расходомера Ду100</t>
  </si>
  <si>
    <t>Монтажная вставка для расходомера Ду100</t>
  </si>
  <si>
    <t xml:space="preserve">Расходомер  Питерфлоу Dy100/Межфланцевый/Qmax 140/Tmax150/PN16 </t>
  </si>
  <si>
    <t>Термотроник</t>
  </si>
  <si>
    <t xml:space="preserve">Расходомер  Питерфлоу Dy25/Резьбовой/Qmax 18/Tmax150/PN16 </t>
  </si>
  <si>
    <t>Регулятор перепада давлений  VFG-2R/Dy100/Kvs125/Tmax150/Pmax16 сталь ф/ф (настройка 0,6449 bar)</t>
  </si>
  <si>
    <t>Ридан</t>
  </si>
  <si>
    <t>Регулирующий блок AFP-R  с имп. трубкой</t>
  </si>
  <si>
    <t xml:space="preserve">Кран шаровый под приварку, Ду65 PN16 </t>
  </si>
  <si>
    <t>LD</t>
  </si>
  <si>
    <t xml:space="preserve">Кран шаровый Ду25 PN16 латунь В/В резьба </t>
  </si>
  <si>
    <t xml:space="preserve">Кран шаровый под приварку, Ду200 PN16 </t>
  </si>
  <si>
    <t>Грязевик, Ду200 PN16 Ст20 RAL 7016 сталь ф/ф</t>
  </si>
  <si>
    <t>ADL</t>
  </si>
  <si>
    <t>Клапан предохранительный  3/4" OR 1832.020 латунь р/р</t>
  </si>
  <si>
    <t>Прегран КПП 095</t>
  </si>
  <si>
    <t xml:space="preserve">"ROSMA" </t>
  </si>
  <si>
    <r>
      <t>Термометр биметалличсеский</t>
    </r>
    <r>
      <rPr>
        <sz val="12"/>
        <color rgb="FFFF0000"/>
        <rFont val="Times New Roman"/>
        <family val="1"/>
        <charset val="204"/>
      </rPr>
      <t xml:space="preserve"> </t>
    </r>
    <r>
      <rPr>
        <sz val="12"/>
        <rFont val="Times New Roman"/>
        <family val="1"/>
        <charset val="204"/>
      </rPr>
      <t xml:space="preserve">0-160С 080мм кл. точности 1,5 </t>
    </r>
  </si>
  <si>
    <t>Преобразователь давления  СДВ-И 4-20 мА/0-16 бар</t>
  </si>
  <si>
    <t xml:space="preserve">Термометр сопротивления  КТС-Б-Рт100-В-х4-П-3-80/8-50-Е </t>
  </si>
  <si>
    <t>Термопоинт</t>
  </si>
  <si>
    <t>Клапан запорно-регулирующий с фланцами JIP BaBV3 WW DN100, CV25, Tmax 150 ø100</t>
  </si>
  <si>
    <t>РИДАН</t>
  </si>
  <si>
    <t>Электропривод AMV-1000R 082G6011R, 230V, импульсное управление</t>
  </si>
  <si>
    <t>Валтек</t>
  </si>
  <si>
    <t xml:space="preserve">Кран шаровый фланцевый, Ду65 PN16 </t>
  </si>
  <si>
    <t>Теплообменник  НН-19A-55-TKTL89</t>
  </si>
  <si>
    <t>Теплообменник  НН-21-53-TM</t>
  </si>
  <si>
    <t xml:space="preserve">Кран шаровый Ду40/Ру16/Tmax130 В/В резьба </t>
  </si>
  <si>
    <t>Вибровставка  ZKV EPDM PN16 DN40</t>
  </si>
  <si>
    <t>Насос  RMV 5-2F</t>
  </si>
  <si>
    <t xml:space="preserve"> РИДАН</t>
  </si>
  <si>
    <t>Клапан обратный  ЗОД/Ду65/Ру16/Тмаx120 чугун м/ф</t>
  </si>
  <si>
    <t>Фильтр /Dy40/Py25/Tmax130 латунь р/р</t>
  </si>
  <si>
    <t>Клапан ручной балансировочный MNT-R, Dy40/Kvs19,27</t>
  </si>
  <si>
    <t xml:space="preserve">Теплоизоляция теплообменников </t>
  </si>
  <si>
    <t xml:space="preserve">Расходомер  Питерфлоу Dy32/Резьбовой/Qmax 15/Tmax150/PN16 </t>
  </si>
  <si>
    <t xml:space="preserve">Расходомер  Питерфлоу Dy20/Резьбовой/Qmax 15/Tmax150/PN16 </t>
  </si>
  <si>
    <t xml:space="preserve">Термометр биметалличсеский 0-120С 080мм кл. точности 1,5 </t>
  </si>
  <si>
    <t xml:space="preserve">Демпферная трубка  </t>
  </si>
  <si>
    <t>Прессостат  KPI 35R</t>
  </si>
  <si>
    <t>Кран шаровый под приварку, Ду100 PN16</t>
  </si>
  <si>
    <t xml:space="preserve">Фильтр сетчатый фланцевый, Ду100 PN16 Tmax200 чугун </t>
  </si>
  <si>
    <t xml:space="preserve">Фильтр сетчатый фланцевый, Ду150 PN16 Tmax200 чугун </t>
  </si>
  <si>
    <t xml:space="preserve">Электропривод AМV-1800R 082G3443R1, 230V, импульсное управление </t>
  </si>
  <si>
    <t>Затвор дисковый  ЗДМ/Dy150/Py16/Tmax120 чугун м/ф</t>
  </si>
  <si>
    <t>Теплообменник  HH-21-67-TKTM80</t>
  </si>
  <si>
    <t>Клапан обратный  ЗОД/Ду150/Ру16/Тмаx120 чугун м/ф</t>
  </si>
  <si>
    <t>Вибровставка  ZKV EPDM PN16 DN150</t>
  </si>
  <si>
    <t xml:space="preserve">Кран шаровый Ду50/Ру16/Tmax130 В/В резьба </t>
  </si>
  <si>
    <t>Насос  RMV 5-9F</t>
  </si>
  <si>
    <t>Клапан соленоидный   EV220WR/Dy40/Kvs25.6/Tmax130 латунь р/р</t>
  </si>
  <si>
    <t>Расширительный бак   R900, 10бар</t>
  </si>
  <si>
    <t>Расширительный бак   R750, 10бар</t>
  </si>
  <si>
    <t>Манометр Ру=1,0 МПа d-100мм М20х1.5</t>
  </si>
  <si>
    <t>Шкаф автоматизации BNST1502241781</t>
  </si>
  <si>
    <t>Преобразователь давления  MBS1700R. 4-20 мА/0-10 бар</t>
  </si>
  <si>
    <t>Затвор дисковый  ЗДМ/Dy100/Py16/Tmax120 чугун м/ф</t>
  </si>
  <si>
    <t>Клапан соленоидный   EV220WR/Dy25/Kvs10,2/Tmax130 латунь р/р</t>
  </si>
  <si>
    <t>Теплообменник  НН-14A-35-TKTL74</t>
  </si>
  <si>
    <t xml:space="preserve">Кран шаровый Ду32/Ру16/Tmax130 В/В резьба </t>
  </si>
  <si>
    <t>Вибровставка  ZKV EPDM PN16 DN100</t>
  </si>
  <si>
    <t>Насос  RV 65-210/2</t>
  </si>
  <si>
    <t>Клапан обратный  ЗОД/Ду100/Ру16/Тмаx120 чугун м/ф</t>
  </si>
  <si>
    <t>Клапан предохранительный  1/2" OR 1832.020 латунь р/р</t>
  </si>
  <si>
    <t>Фильтр /Dy25/Py25/Tmax130 латунь р/р</t>
  </si>
  <si>
    <t>Расширительный бак   R500, 10бар</t>
  </si>
  <si>
    <t>Затвор дисковый  ЗДМ/Dy50/Py16/Tmax120 чугун м/ф</t>
  </si>
  <si>
    <t>Valtec</t>
  </si>
  <si>
    <t xml:space="preserve">Теплообменник  НН-14A-35-TL </t>
  </si>
  <si>
    <t xml:space="preserve">Теплообменник  НН-14A-27-TL </t>
  </si>
  <si>
    <t>Вибровставка  ZKV EPDM PN16 DN32</t>
  </si>
  <si>
    <t xml:space="preserve">Кран шаровый под приварку, Ду50 PN16 </t>
  </si>
  <si>
    <t>Клапан обратный   NRV-R EF/Dy50/Py16/Tmax110 латунь р/р</t>
  </si>
  <si>
    <t>Клапан ручной балансировочный MNT-R, Dy50/</t>
  </si>
  <si>
    <t>Фильтр FVR-R/Dy25/Py25/Tmax130 латунь р/р</t>
  </si>
  <si>
    <t>Фильтр FVR-R/Dy50/Py25/Tmax130 латунь р/р</t>
  </si>
  <si>
    <t>Фильтр FVR-R/Dy32/Py25/Tmax130 латунь р/р</t>
  </si>
  <si>
    <t xml:space="preserve">Теплообменник  НН-14A-11-TKTL50 </t>
  </si>
  <si>
    <t xml:space="preserve">Кран шаровый под приварку, Ду32 PN16 </t>
  </si>
  <si>
    <t xml:space="preserve">Кран шаровый  Ду20/Ру16/Tmax130 В/В резьба </t>
  </si>
  <si>
    <t>Клапан соленоидный   EV220WR/Dy20/Kvs6,5/Tmax130 латунь р/р</t>
  </si>
  <si>
    <t>Клапан предохранительный   1/2" OR 1832.015</t>
  </si>
  <si>
    <t>Клапан обратный   NRV-R EF/Dy50/Py25/Tmax110 латунь р/р</t>
  </si>
  <si>
    <t>Вибровставка  ZKV EPDM PN16 DN50</t>
  </si>
  <si>
    <t>Насос  RMV 1-9F</t>
  </si>
  <si>
    <t>Насос  RV 40-180/2</t>
  </si>
  <si>
    <t>Шкаф автоматизации BNST612239864</t>
  </si>
  <si>
    <t>Затвор дисковый  ЗДМ/Dy80/Py16/Tmax120 чугун м/ф</t>
  </si>
  <si>
    <t>Насос  RV 50-160/2</t>
  </si>
  <si>
    <t>Вибровставка  ZKV EPDM PN16 DN80</t>
  </si>
  <si>
    <t>Клапан обратный  ЗОД/Ду80/Ру16/Тмаx120 чугун м/ф</t>
  </si>
  <si>
    <t>Коллектор Ф250мм на 3 выхода, диаметр подключения 150мм</t>
  </si>
  <si>
    <t>Клапан запорно-регулирующий с фланцами JIP BaBV3 WW DN150, CV25, Tmax 150 ø150</t>
  </si>
  <si>
    <t>Кран шаровый под приварку, Ду150 PN16</t>
  </si>
  <si>
    <r>
      <t>Монтажные работы (</t>
    </r>
    <r>
      <rPr>
        <sz val="12"/>
        <color rgb="FFFF0000"/>
        <rFont val="Times New Roman"/>
        <family val="1"/>
        <charset val="204"/>
      </rPr>
      <t>БЛОЧНЫЙ</t>
    </r>
    <r>
      <rPr>
        <sz val="12"/>
        <rFont val="Times New Roman"/>
        <family val="1"/>
        <charset val="204"/>
      </rPr>
      <t xml:space="preserve"> тепловой пункт) с учетом частичной разборки для транспортировки в помещение</t>
    </r>
  </si>
  <si>
    <t>Итого, руб.:</t>
  </si>
  <si>
    <t>бтп Ридан N2906238603-2</t>
  </si>
  <si>
    <t>Расширительный бак (подобрать объем и количество)</t>
  </si>
  <si>
    <t>Клапан регулирующий VFM-2R/Dy20/Kvs6,3/Tmax150/Pmax25 чугунный</t>
  </si>
  <si>
    <t>Клапан регулирующий VFM-2R/Dy32/Kvs16/Tmax150/Pmax25 чугунный</t>
  </si>
  <si>
    <t>Клапан регулирующий VFM-2R/Dy40/Kvs25/Tmax150//Pmax16 чугун</t>
  </si>
  <si>
    <t>Клапан регулирующий VFM-2R/Dy50/Kvs40/Tmax150//Pmax16 чугун</t>
  </si>
  <si>
    <t>Клапан регулирующий VFM-2R/Dy65/Kvs40/Tmax150/Pmax25 чугунный</t>
  </si>
  <si>
    <t>Реле разности давлений RT262R</t>
  </si>
  <si>
    <t>Кран шаровый  Ду15 (1/2")/Ру16/Tmax130 В/В резьба</t>
  </si>
  <si>
    <t>Кран шаровый под приварку, Ду25  PN16</t>
  </si>
  <si>
    <t>Кран шаровый Ду25/Ру16/Tmax130 В/В резьба</t>
  </si>
  <si>
    <t xml:space="preserve">Кран шаровый Ду25/Py25/Tmax130 В/В резьба </t>
  </si>
  <si>
    <t>Кран шаровый под приварку, Ду15 PN16</t>
  </si>
  <si>
    <t>Датчик температуры погружной МВТ 5250 с гильзой</t>
  </si>
  <si>
    <t>Манометр Ру=1,6 МПа d-100мм М20х1.5</t>
  </si>
  <si>
    <t>Насос  RV 125-160/4</t>
  </si>
  <si>
    <t>Насос  RMV 1-2F</t>
  </si>
  <si>
    <t>Фильтр FVR-R/Dy50/Py25/Tmax200 чугун ф/ф</t>
  </si>
  <si>
    <t>Фильтр FVR-R/Dy65/Py25/Tmax200 чугун ф/ф</t>
  </si>
  <si>
    <t>Фильтр FVR-R/Dy80/Py25/Tmax200 чугун ф/ф</t>
  </si>
  <si>
    <t>Фильтр FVR-R/Dy100/Py25/Tmax200 чугун ф/ф</t>
  </si>
  <si>
    <t>Фильтр FVR-R/Dy150/Py25/Tmax200 чугун ф/ф</t>
  </si>
  <si>
    <t>Фильтр /Dу200/Py16/Tmax200 чугун ф/ф</t>
  </si>
  <si>
    <t>Фильтр сетчатый фланцевый Ду65 PN16 Tmax200 чугун</t>
  </si>
  <si>
    <t>Фильтр сетчатый фланцевый Ду65/Py25/Tmax200 чугун ф/ф</t>
  </si>
  <si>
    <t>Клапан обратный  NRV-R EF/Dy20/Py25/Tmax110 латунь р/р</t>
  </si>
  <si>
    <t>Клапан обратный  NRV-R EF/Dy25/Py18/Tmax110 латунь р/р</t>
  </si>
  <si>
    <t>Клапан обратный  NRV-R EF/Dy40/Py18/Tmax110 латунь р/р</t>
  </si>
  <si>
    <t>Клапан обратный  NRV-R EF/Dy40/Py16/Tmax110 латунь р/р</t>
  </si>
  <si>
    <t>Кабельно-проводниковая продукция, включая кабель для подключения шкафов УУТЭ, лотки, крепежные материалы, автоматы, выключатели, реле защиты. ДЛЯ АВТОМАТИЗЫЦИИ</t>
  </si>
  <si>
    <t>Итого по ЛСР, в тч НДС, руб:</t>
  </si>
  <si>
    <t>Сумма, руб</t>
  </si>
  <si>
    <t>Цена за ед.изм.,руб.</t>
  </si>
  <si>
    <t>Приложение №</t>
  </si>
  <si>
    <t>к Договору подряда №</t>
  </si>
  <si>
    <t>ПОДРЯДЧИК:</t>
  </si>
  <si>
    <t xml:space="preserve">ТЕХНИЧЕСКИЙ ЗАКАЗЧИК: </t>
  </si>
  <si>
    <t xml:space="preserve">ЗАКАЗЧИК: </t>
  </si>
  <si>
    <t>______________/</t>
  </si>
  <si>
    <t>Локальный сметный расчет №1</t>
  </si>
  <si>
    <t>Итого стоимость работ:</t>
  </si>
  <si>
    <t>проверка:</t>
  </si>
  <si>
    <t>Итого стоимость материалов:</t>
  </si>
  <si>
    <t>ООО "ЭНКО ИНВЕСТ"</t>
  </si>
  <si>
    <t>ООО "ТЗ "ЭНКО"</t>
  </si>
  <si>
    <t>Шкаф УУТЭ, ТепловычислительТВ7-04М (RS232) Амперус  (+ блок питания)</t>
  </si>
  <si>
    <t>Регулятор перепада давлений  VFG-2R/Dy80/Kvs80/Tmax150/Pmax16 сталь ф/ф (настройка 0,6449 bar)</t>
  </si>
  <si>
    <t>Кран шаровый под приварку, Ду15 PN16 воздушник</t>
  </si>
  <si>
    <t>Кран шаровый Ду15 PN16 латунь В/В резьба воздушник</t>
  </si>
  <si>
    <t>Кран шаровый под приварку, Ду25  PN16  Спускник</t>
  </si>
  <si>
    <t xml:space="preserve">Кран шаровый под приварку, Ду150 PN16 </t>
  </si>
  <si>
    <t>Грязевик, Ду150 PN16 Ст20 RAL 7016 сталь ф/ф</t>
  </si>
  <si>
    <t>Фильтр, ФСФ Dу150/Py16/Tmax200 чугун ф/ф</t>
  </si>
  <si>
    <t>Фильтр  сетчатый Dу50/Py25/Tmax200 латунь В/В резьба</t>
  </si>
  <si>
    <t xml:space="preserve">Кран шаровый под приварку, Ду20  PN16  </t>
  </si>
  <si>
    <t xml:space="preserve">Расходомер  Питерфлоу Dy20/Межфланцевый/Qmax 12/Tmax150/PN16 </t>
  </si>
  <si>
    <t xml:space="preserve">Манометр Ру=1,6 МПа d-100мм М20х1.5, </t>
  </si>
  <si>
    <t xml:space="preserve">Термометр биметалличсеский 0-160С 080мм кл. точности 1,5 </t>
  </si>
  <si>
    <t>Клапан запорно-регулирующий с фланцами JIP BaBV3 FF DN100, CV25, Tmax 150 ø100</t>
  </si>
  <si>
    <t xml:space="preserve">Кран шаровый под приварку, Ду100 PN16 </t>
  </si>
  <si>
    <t xml:space="preserve"> LD</t>
  </si>
  <si>
    <t>Фильтр сетчатый фланцевый, Ду80 PN16 Tmax200 чугун</t>
  </si>
  <si>
    <t>Клапан регулирующий  VFM-2R/Dy40/Kvs25/Tmax150//Pmax16 чугун</t>
  </si>
  <si>
    <t>Кран шаровый под приварку, Ду25  PN16 Спускник</t>
  </si>
  <si>
    <t>Кран шаровый под приварку, Ду15  PN16 Воздушник</t>
  </si>
  <si>
    <t>Кран шаровый Ду15 (1/2")/Ру16/Tmax130 В/В резьба Воздушник</t>
  </si>
  <si>
    <t>Кран шаровый Ду25/Ру16/Tmax130 В/В резьба Спускник</t>
  </si>
  <si>
    <t>Теплообменник  НН-19A-56-TL</t>
  </si>
  <si>
    <t>Теплообменник  НН-19A-53-TKTM12</t>
  </si>
  <si>
    <t>Обратный клапан  NRV-R EF/Dy40/Py18/Tmax110 латунь р/р</t>
  </si>
  <si>
    <t>Насос  RMV 10-2F</t>
  </si>
  <si>
    <t>Фильтр  ФСФ FVR-R/Dy65/Py25/Tmax130 чугун ф/ф</t>
  </si>
  <si>
    <t xml:space="preserve">Манометр Ру=1,0 МПа d-100мм М20х1.5, "ROSMA" </t>
  </si>
  <si>
    <t xml:space="preserve">Датчик температуры погружной МВТ 5250  </t>
  </si>
  <si>
    <t>Реле разности давлений  RT262R</t>
  </si>
  <si>
    <t xml:space="preserve">Фильтр сетчатый фланцевый, Ду125 PN16 Tmax200 чугун </t>
  </si>
  <si>
    <t>Клапан регулирующий  VFM-2R/Dy50/Kvs40/Tmax150/Pmax25 чугунный</t>
  </si>
  <si>
    <t xml:space="preserve">Электропривод ARV-1000R 082G6011R, 230V, импульсное управление </t>
  </si>
  <si>
    <t>Кран шаровый под приварку, Ду15  Воздушник</t>
  </si>
  <si>
    <t>Кран шаровый под приварку, Ду25 Спускник</t>
  </si>
  <si>
    <t>Кран шаровый муфтовый Ду25/Ру16/Tmax130 В/В резьба Спускник</t>
  </si>
  <si>
    <t>Затвор дисковый  ЗДМ/Dy125/Py16/Tmax120 чугун м/ф</t>
  </si>
  <si>
    <t>Теплообменник  HH-19А-57-TKTM41</t>
  </si>
  <si>
    <t>Клапан обратный  ЗОД/Ду125/Ру16/Тмаx120 чугун м/ф</t>
  </si>
  <si>
    <t>Вибровставка  ZKV EPDM PN16 DN125</t>
  </si>
  <si>
    <t>Насос   RV 65-160/2</t>
  </si>
  <si>
    <t>Клапан обратный NRV-R EF/Dy40/Py16/Tmax110 латунь р/р</t>
  </si>
  <si>
    <t>Насос  RMHI 4-4R</t>
  </si>
  <si>
    <t>Клапан соленоидный   EV220WR/Dy40/Kvs6.5/Tmax130 латунь р/р</t>
  </si>
  <si>
    <t>Клапан предохранительный  1/2" OR 1832.015</t>
  </si>
  <si>
    <t xml:space="preserve">Кран шаровый муфтовый Ду25/Ру16/Tmax130 В/В резьба </t>
  </si>
  <si>
    <t xml:space="preserve">Датчик температуры наружный МВТ   </t>
  </si>
  <si>
    <t>BNST2012236447</t>
  </si>
  <si>
    <t xml:space="preserve">Кран шаровый под приварку, Ду15 PN16 </t>
  </si>
  <si>
    <t xml:space="preserve">Кран шаровый под приварку, Ду25 PN16 </t>
  </si>
  <si>
    <t xml:space="preserve">Теплообменник  НН-19A-18-TL </t>
  </si>
  <si>
    <t xml:space="preserve">Теплообменник  НН-19A-15-TКTM57 </t>
  </si>
  <si>
    <t>Насос   RMV 5-2F</t>
  </si>
  <si>
    <t>Клапан регулирующий  VFM-2R/Dy20/Kvs6,3/Tmax150/Pmax25 чугунный</t>
  </si>
  <si>
    <t xml:space="preserve">Кран шаровый под приварку, Ду40 PN16 </t>
  </si>
  <si>
    <t>Клапан обратный   NRV-R EF/Dy32/Py16/Tmax110 латунь р/р</t>
  </si>
  <si>
    <t>Кран шаровый Ду32 (11/4")Ру16/Тmax180  c НГ</t>
  </si>
  <si>
    <t>Кран шаровый Ду20 (2")Ру16/Тmax180  В/В резьба</t>
  </si>
  <si>
    <t>Кран шаровый  Ду25 (1") Ру16/Тmax180 В/В резьба</t>
  </si>
  <si>
    <t>Клапан обратный , Ду20 (3/4") Вр-Вр, латунь В/В резьба</t>
  </si>
  <si>
    <t>Клапан ручной балансировочный MNT-R, Dy20/Kvs5,19</t>
  </si>
  <si>
    <t>Фильтр FVR-R/Dy20/Py25/Tmax130 латунь р/р</t>
  </si>
  <si>
    <t>Фильтр FVR-R/Dy40/Py25/Tmax130 латунь р/р</t>
  </si>
  <si>
    <t>Реле разности давлений  RT262A</t>
  </si>
  <si>
    <t xml:space="preserve">Демпферная трубка </t>
  </si>
  <si>
    <t xml:space="preserve">Теплообменный аппарат НН-14A-21-TMTL15 </t>
  </si>
  <si>
    <t>Клапан регулирующий   VFM-2R/Dy25/Kvs10/Tmax150/Pmax25 чугунный</t>
  </si>
  <si>
    <t>Кран шаровый с фланцами RJIP Standard FF DN80, CV16, Tmax 150 ø80</t>
  </si>
  <si>
    <t>Обратный клапан  ЗОД/Ду65/Ру16/Тмаx120 чугун м/ф</t>
  </si>
  <si>
    <t xml:space="preserve">Кран шаровый  Ду25/Ру16/Tmax130 В/В резьба </t>
  </si>
  <si>
    <t>Кран шаровый  Ду15/Ру16/Tmax130 В/В резьба Спускник</t>
  </si>
  <si>
    <t>Клапан соленоидный   EV220WR/Dy25/Kvs10.2/Tmax130 латунь р/р</t>
  </si>
  <si>
    <t>Клапан обратный   NRV-R EF/Dy25/Py25/Tmax110 латунь р/р</t>
  </si>
  <si>
    <t>Затвор дисковый поворотный м/ф, Ду65</t>
  </si>
  <si>
    <t xml:space="preserve">Фильтр сетчатый фланцевый, Ду80 PN16 Tmax200 чугун </t>
  </si>
  <si>
    <t xml:space="preserve">Фильтр сетчатый фланцевый, Ду65 чугун </t>
  </si>
  <si>
    <t>Вибровставка  ZKV EPDM PN16 DN65</t>
  </si>
  <si>
    <t>Насос  RMHI 2-6R</t>
  </si>
  <si>
    <t>Насос  RMV 5-3F</t>
  </si>
  <si>
    <t>Бак расширительный   R150, 10бар</t>
  </si>
  <si>
    <t>Кран шаровый с фланцами RJIP Standard FF DN50, CV16, Tmax 150 ø50</t>
  </si>
  <si>
    <t>Клапан ручной балансировочный MNT-R, Dy32/Kvs14,1</t>
  </si>
  <si>
    <t>Клапан регулирующий  VFM-2R/Dy15/Kvs4/Tmax150/Pmax25 В/В резьба</t>
  </si>
  <si>
    <t xml:space="preserve">Кран шаровый  Ду15/Ру16/Tmax130 В/В резьба </t>
  </si>
  <si>
    <t xml:space="preserve">Кран шаровый Ду20/Ру16/Tmax130 В/В резьба </t>
  </si>
  <si>
    <t xml:space="preserve">Кран шаровый Ду25/Ру16/Tmax130 В/В резьба </t>
  </si>
  <si>
    <t>Теплообменник  НН-14A-22-TL</t>
  </si>
  <si>
    <t>Теплообменник  НН-14A-12-TKTL45</t>
  </si>
  <si>
    <t>Насос  RMV 3-2F</t>
  </si>
  <si>
    <t xml:space="preserve">Клапан обратный  NRV-R EF/Dy25/Py16/Tmax110 латунь р/р </t>
  </si>
  <si>
    <t xml:space="preserve">Клапан обратный   NRV-R EF/Dy20/Py16/Tmax110 латунь р/р </t>
  </si>
  <si>
    <t xml:space="preserve">Датчик температурый погружной MВТ5250 </t>
  </si>
  <si>
    <t xml:space="preserve">ROSMA </t>
  </si>
  <si>
    <t xml:space="preserve">Манометр Ру=1,0 МПа d-100мм М20х1.5, </t>
  </si>
  <si>
    <t>Теплообменник  НН-14А-11-TMTL30</t>
  </si>
  <si>
    <t>Кран шаровый с фланцами RJIP Standard FF DN65, CV16, Tmax 150 ø50</t>
  </si>
  <si>
    <t xml:space="preserve">Фильтр сетчатый фланцевый, Ду65 PN16 Tmax200 чугун </t>
  </si>
  <si>
    <t>Регулирующий клапан  VFM-2R/Dy20/Kvs6,3/Tmax150/Pmax25 В/В резьба</t>
  </si>
  <si>
    <t xml:space="preserve">Кран шаровый Ду15/Ру16/Tmax130 В/В резьба </t>
  </si>
  <si>
    <t>Соленоидный клапан  EV220WR/Dy20/Kvs6,5/Tmax130 латунь р/р</t>
  </si>
  <si>
    <t>Предохранительный клапан  1/2" OR 1832.015</t>
  </si>
  <si>
    <t>Расширительный бак   R150, 10бар</t>
  </si>
  <si>
    <t>Галлоп</t>
  </si>
  <si>
    <t>Кран шаровый под приварку, Ду25 PN16</t>
  </si>
  <si>
    <t xml:space="preserve">Кран шаровый  Ду25 (1") Py25/Tmax130 В/В резьба </t>
  </si>
  <si>
    <t xml:space="preserve"> Valtec</t>
  </si>
  <si>
    <t>Кран шаровый  Ду50 PN16 c НГ</t>
  </si>
  <si>
    <t xml:space="preserve">Обратный клапан, Ду20 PN16 В/В резьба </t>
  </si>
  <si>
    <t>Обратный клапан  NRV-R EF/Dy50/Py25/Tmax110 латунь р/р</t>
  </si>
  <si>
    <t>Датчик температуры наружный МВТ</t>
  </si>
  <si>
    <t>BNST2012238161</t>
  </si>
  <si>
    <t>Датчик температуры погружной МВТ 5250</t>
  </si>
  <si>
    <t xml:space="preserve"> Ридан</t>
  </si>
  <si>
    <t>Термометр биметалличсеский 0 - 160 Росма</t>
  </si>
  <si>
    <t>Демпферная трубка</t>
  </si>
  <si>
    <t>Свод по материалам</t>
  </si>
  <si>
    <t>Свод по работам</t>
  </si>
  <si>
    <t>Или указать: НДС нет</t>
  </si>
  <si>
    <t>Или указать: без НДС</t>
  </si>
  <si>
    <t>Кабельно-проводниковая продукция, включая кабель для подключения шкафов УУТЭ, лотки, крепежные материалы, автоматы, выключатели, реле защиты. ДЛЯ АВТОМАТИЗАЦИИ</t>
  </si>
  <si>
    <t>Примечание:</t>
  </si>
  <si>
    <t>Стоимость СМР учитывает - затраты на все второстепенные материалы и работы необходимые для осуществления полного комплекса работ, включая затраты: обеспечение технической водой для производства работ и бытовых целей; на мобилизацию, аренду и эксплуатацию всех необходимых механизмов, оборудования и инструментов, бытовых помещений и биотуалетов; на подъем материалов и разноску по этажам к местам производства работ; выполнение сопутствующих работ;  вывоз мусора; накладные расходы, прибыль организации, налоги и иные издержки Подрядчика.</t>
  </si>
  <si>
    <t>В случае, если один из перечисленных расходных материалов не был использован по факту при производстве работ, заказчик вправе откорректировать процент расходных материалов в актах выполненных работ (формы КС-2, КС-3), уменьшив на сумму исключенного материала.</t>
  </si>
  <si>
    <t>Стоимость материалов учитывает доставку</t>
  </si>
  <si>
    <t>1. Монтаж и обвязка трубопроводов включая подключение к тепловым сетям и вывод трубопроводов с теплообменников в пределах помещения ИТП</t>
  </si>
  <si>
    <t>5. Частичная разборка для транспортировки в помещение</t>
  </si>
  <si>
    <t>3. Изоляционные работы теплообменников</t>
  </si>
  <si>
    <t>Монтажные работы включают в себя:</t>
  </si>
  <si>
    <t>2. Изоляционные работы трубопроводов</t>
  </si>
  <si>
    <t>4. Манометрические испытания блоков и трубопроводов</t>
  </si>
  <si>
    <t>в т.ч. 
1. Монтаж и обвязка трубопроводов включая подключение к тепловым сетям и вывод трубопроводов с теплообменников в пределах помещения ИТП 
2. Изоляционные работы трубопроводов
3. Изоляционные работы теплообменников
4. Манометрические испытания блоков и трубопроводов. 
5. Частичная разборка для транспортировки в помещение</t>
  </si>
  <si>
    <t>ГП-72.110 дом</t>
  </si>
  <si>
    <t>БТП Ридан N2212250583-1</t>
  </si>
  <si>
    <t xml:space="preserve">Кран шаровый под приварку, Ду125 PN16 </t>
  </si>
  <si>
    <t>Грязевик, Ду125 PN16 Ст20 RAL 7016 сталь ф/ф</t>
  </si>
  <si>
    <t>Фильтр, ФСФ Dу125/Py16/Tmax200 чугун ф/ф</t>
  </si>
  <si>
    <t>Шкаф УУТЭ, ТепловычислительТВ7-04М (RS232+RS485) (+ блок питания)</t>
  </si>
  <si>
    <t xml:space="preserve">Расходомер  Питерфлоу Dy80/Межфланцевый/Qmax 90/Tmax150/PN16 </t>
  </si>
  <si>
    <t>Термометр сопротивления  КТС-Б-Рт100-В-х4-П-3-120/6-50-Е</t>
  </si>
  <si>
    <t>Монтажный комплект для расходомера Ду80</t>
  </si>
  <si>
    <t>Монтажная вставка для расходомера Ду80</t>
  </si>
  <si>
    <t>Фильтр  сетчатый Dу32/Py25/Tmax200 латунь В/В резьба</t>
  </si>
  <si>
    <t>БТП Ридан N2212250583-2</t>
  </si>
  <si>
    <t>Теплообменник  НН-07A-39-TKTM82</t>
  </si>
  <si>
    <t>Теплообменник   НН-07A-45-TKTM50</t>
  </si>
  <si>
    <t>Обратный клапан  NRV-R EF/Dy25/Py18/Tmax110 латунь р/р</t>
  </si>
  <si>
    <t>Преобразователь давления MBS1700R. 4-20 мА/0-16 бар</t>
  </si>
  <si>
    <t>Фильтр сетчатый фланцевый, Ду65 PN16 Tmax200 чугун</t>
  </si>
  <si>
    <t>БТП Ридан N2212250583-3</t>
  </si>
  <si>
    <t>Кран шаровый под приварку, Ду65 PN16</t>
  </si>
  <si>
    <t>Клапан регулирующий  VFM-2R/Dy32/Kvs16/Tmax150/Pmax25 чугунный</t>
  </si>
  <si>
    <t>Затвор дисковый  ЗДМ/Dy65/Py16/Tmax120 чугун м/ф</t>
  </si>
  <si>
    <t>Теплообменник  НН-19A-20-TMTL26</t>
  </si>
  <si>
    <t>Насос   RV 50-160/2</t>
  </si>
  <si>
    <t xml:space="preserve">Кран шаровый муфтовый Ду20/Ру16/Tmax130 В/В резьба </t>
  </si>
  <si>
    <t xml:space="preserve">Кран шаровый Ду15 (1/2")/Ру16/Tmax130 В/В резьба </t>
  </si>
  <si>
    <t>Клапан обратный NRV-R EF/Dy20/Py16/Tmax110 латунь р/р</t>
  </si>
  <si>
    <t>Насос  RMV 3-10F</t>
  </si>
  <si>
    <t>Клапан соленоидный   EV220WR/Dy20/Kvs6.5/Tmax130 латунь р/р</t>
  </si>
  <si>
    <t>Клапан предохранительный  3/4" OR 1832.015</t>
  </si>
  <si>
    <t>БТП Ридан N2212250583-4</t>
  </si>
  <si>
    <t xml:space="preserve">Кран шаровый под приварку, Ду80 PN16 </t>
  </si>
  <si>
    <t>Кран шаровый Ду50 (2")Ру16/Тmax180  В/В резьба</t>
  </si>
  <si>
    <t>Теплообменник  НН-07A-73-TKTM90</t>
  </si>
  <si>
    <t>Теплообменник   НН-07A-73-TKTM10</t>
  </si>
  <si>
    <t>Насос   Насос RW 25-120S 200</t>
  </si>
  <si>
    <t>Преобразователь давления MBS1700R. 4-20 мА/0-10 бар</t>
  </si>
  <si>
    <t>Клапан обратный , Ду50 (2") Вр-Вр, латунь В/В резьба</t>
  </si>
  <si>
    <t>БТП Ридан N2212250583-5</t>
  </si>
  <si>
    <t>Клапан регулирующий   VFM-2R/Dy40/Kvs25/Tmax150/Pmax25 чугунный</t>
  </si>
  <si>
    <t>Затвор дисковый поворотный м/ф, Ду100</t>
  </si>
  <si>
    <t>Теплообменный аппарат НН-19A-30-TMTL17</t>
  </si>
  <si>
    <t>Обратный клапан  ЗОД/Ду100/Ру16/Тмаx120 чугун м/ф</t>
  </si>
  <si>
    <t>Насос  RV 65-160/2</t>
  </si>
  <si>
    <t>Клапан обратный   NRV-R EF/Dy20/Py25/Tmax110 латунь р/р</t>
  </si>
  <si>
    <t>Насос  RMHI 2-5R</t>
  </si>
  <si>
    <t>Клапан предохранительный   1" OR 1832.015</t>
  </si>
  <si>
    <t>Бак расширительный   R500, 10бар</t>
  </si>
  <si>
    <t xml:space="preserve">Кран шаровый  Ду32/Ру16/Tmax130 В/В резьба </t>
  </si>
  <si>
    <t xml:space="preserve">Фильтр сетчатый фланцевый, Ду80 чугун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</si>
</sst>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00_р_."/>
    <numFmt numFmtId="165" formatCode="0.000"/>
    <numFmt numFmtId="166" formatCode="#,##0.00\ _₽"/>
  </numFmts>
  <fonts count="46">
    <font>
      <sz val="11"/>
      <color theme="1"/>
      <name val="Times New Roman"/>
      <family val="2"/>
      <charset val="204"/>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0"/>
      <name val="Arial Cyr"/>
      <charset val="204"/>
    </font>
    <font>
      <sz val="11"/>
      <color theme="1"/>
      <name val="Calibri"/>
      <family val="2"/>
      <charset val="204"/>
      <scheme val="minor"/>
    </font>
    <font>
      <sz val="11"/>
      <color theme="1"/>
      <name val="Calibri"/>
      <family val="2"/>
      <scheme val="minor"/>
    </font>
    <font>
      <b/>
      <sz val="12"/>
      <color theme="1"/>
      <name val="Times New Roman"/>
      <family val="1"/>
      <charset val="204"/>
    </font>
    <font>
      <sz val="12"/>
      <color theme="1"/>
      <name val="Times New Roman"/>
      <family val="1"/>
      <charset val="204"/>
    </font>
    <font>
      <b/>
      <sz val="12"/>
      <name val="Times New Roman"/>
      <family val="1"/>
      <charset val="204"/>
    </font>
    <font>
      <sz val="12"/>
      <name val="Times New Roman"/>
      <family val="1"/>
      <charset val="204"/>
    </font>
    <font>
      <sz val="12"/>
      <color rgb="FFFF0000"/>
      <name val="Times New Roman"/>
      <family val="1"/>
      <charset val="204"/>
    </font>
    <font>
      <sz val="10"/>
      <color theme="1"/>
      <name val="Verdana"/>
      <family val="2"/>
      <charset val="204"/>
    </font>
    <font>
      <sz val="10"/>
      <name val="Verdana"/>
      <family val="2"/>
      <charset val="204"/>
    </font>
    <font>
      <sz val="10"/>
      <color theme="1"/>
      <name val="Times New Roman"/>
      <family val="1"/>
      <charset val="204"/>
    </font>
    <font>
      <sz val="10"/>
      <name val="Times New Roman"/>
      <family val="1"/>
      <charset val="204"/>
    </font>
    <font>
      <sz val="11"/>
      <name val="Times New Roman-Enco"/>
      <family val="1"/>
      <charset val="204"/>
    </font>
    <font>
      <b/>
      <sz val="11"/>
      <name val="Times New Roman-Enco"/>
      <family val="1"/>
      <charset val="204"/>
    </font>
    <font>
      <b/>
      <sz val="11"/>
      <color theme="1"/>
      <name val="Times New Roman-Enco"/>
      <family val="1"/>
      <charset val="204"/>
    </font>
    <font>
      <sz val="11"/>
      <color theme="1"/>
      <name val="Times New Roman-Enco"/>
      <family val="1"/>
      <charset val="204"/>
    </font>
    <font>
      <b/>
      <i/>
      <sz val="11"/>
      <color theme="1"/>
      <name val="Times New Roman-Enco"/>
      <family val="1"/>
      <charset val="204"/>
    </font>
    <font>
      <sz val="11"/>
      <color theme="1"/>
      <name val="Times New Roman"/>
      <family val="1"/>
      <charset val="204"/>
    </font>
    <font>
      <sz val="8"/>
      <name val="Arial"/>
      <family val="2"/>
      <charset val="204"/>
    </font>
    <font>
      <b/>
      <sz val="8"/>
      <name val="Arial"/>
      <family val="2"/>
      <charset val="204"/>
    </font>
    <font>
      <sz val="8"/>
      <name val="Times New Roman"/>
      <family val="2"/>
      <charset val="204"/>
    </font>
    <font>
      <sz val="11"/>
      <name val="Times New Roman"/>
      <family val="1"/>
      <charset val="204"/>
    </font>
    <font>
      <sz val="11"/>
      <name val="Calibri"/>
      <family val="2"/>
      <scheme val="minor"/>
    </font>
    <font>
      <sz val="10"/>
      <color indexed="8"/>
      <name val="Times New Roman"/>
      <family val="1"/>
      <charset val="204"/>
    </font>
    <font>
      <sz val="10"/>
      <color theme="1" tint="0.14999847407452621"/>
      <name val="Times New Roman"/>
      <family val="1"/>
      <charset val="204"/>
    </font>
    <font>
      <sz val="10"/>
      <name val="Arial"/>
      <family val="2"/>
      <charset val="204"/>
    </font>
    <font>
      <sz val="11"/>
      <color theme="1"/>
      <name val="Times New Roman-Enco"/>
      <family val="1"/>
      <charset val="204"/>
    </font>
    <font>
      <b/>
      <sz val="11"/>
      <color theme="1"/>
      <name val="Times New Roman-Enco"/>
      <family val="1"/>
      <charset val="204"/>
    </font>
    <font>
      <sz val="11"/>
      <color rgb="FFFF0000"/>
      <name val="Times New Roman-Enco"/>
      <family val="1"/>
      <charset val="204"/>
    </font>
    <font>
      <b/>
      <i/>
      <sz val="12"/>
      <name val="Times New Roman"/>
      <family val="1"/>
      <charset val="204"/>
    </font>
    <font>
      <sz val="11"/>
      <color theme="1"/>
      <name val="Times New Roman"/>
      <family val="2"/>
      <charset val="204"/>
    </font>
    <font>
      <sz val="8"/>
      <name val="Arial"/>
      <family val="2"/>
    </font>
    <font>
      <b/>
      <sz val="11"/>
      <name val="Times New Roman"/>
      <family val="1"/>
      <charset val="204"/>
    </font>
    <font>
      <sz val="11"/>
      <color rgb="FFFF0000"/>
      <name val="Times New Roman"/>
      <family val="1"/>
      <charset val="204"/>
    </font>
    <font>
      <sz val="11"/>
      <name val="Calibri"/>
      <family val="2"/>
      <charset val="204"/>
      <scheme val="minor"/>
    </font>
    <font>
      <sz val="14"/>
      <name val="Times New Roman"/>
      <family val="1"/>
      <charset val="204"/>
    </font>
    <font>
      <sz val="14"/>
      <color rgb="FFFF0000"/>
      <name val="Times New Roman"/>
      <family val="1"/>
      <charset val="204"/>
    </font>
    <font>
      <sz val="14"/>
      <color theme="1"/>
      <name val="Times New Roman"/>
      <family val="1"/>
      <charset val="204"/>
    </font>
    <font>
      <sz val="14"/>
      <name val="Times New Roman"/>
      <family val="2"/>
      <charset val="204"/>
    </font>
  </fonts>
  <fills count="22">
    <fill>
      <patternFill patternType="none"/>
    </fill>
    <fill>
      <patternFill patternType="gray125"/>
    </fill>
    <fill>
      <patternFill patternType="solid">
        <fgColor theme="3"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
      <patternFill patternType="solid">
        <fgColor theme="1" tint="0.499984740745262"/>
        <bgColor indexed="64"/>
      </patternFill>
    </fill>
    <fill>
      <patternFill patternType="solid">
        <fgColor theme="0" tint="-0.249977111117893"/>
        <bgColor indexed="64"/>
      </patternFill>
    </fill>
    <fill>
      <patternFill patternType="solid">
        <fgColor rgb="FFFFC000"/>
        <bgColor indexed="64"/>
      </patternFill>
    </fill>
    <fill>
      <patternFill patternType="solid">
        <fgColor theme="6" tint="-0.249977111117893"/>
        <bgColor indexed="64"/>
      </patternFill>
    </fill>
    <fill>
      <patternFill patternType="solid">
        <fgColor rgb="FF7030A0"/>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tint="-0.499984740745262"/>
        <bgColor indexed="64"/>
      </patternFill>
    </fill>
    <fill>
      <patternFill patternType="solid">
        <fgColor rgb="FF00B0F0"/>
        <bgColor indexed="64"/>
      </patternFill>
    </fill>
    <fill>
      <patternFill patternType="solid">
        <fgColor rgb="FF92D050"/>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9" tint="0.59999389629810485"/>
        <bgColor indexed="64"/>
      </patternFill>
    </fill>
  </fills>
  <borders count="7">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13">
    <xf numFmtId="0" fontId="0" fillId="0" borderId="0"/>
    <xf numFmtId="0" fontId="7" fillId="0" borderId="0"/>
    <xf numFmtId="0" fontId="8" fillId="0" borderId="0"/>
    <xf numFmtId="0" fontId="9" fillId="0" borderId="0"/>
    <xf numFmtId="0" fontId="25" fillId="0" borderId="0"/>
    <xf numFmtId="0" fontId="6" fillId="0" borderId="0"/>
    <xf numFmtId="0" fontId="6" fillId="0" borderId="0"/>
    <xf numFmtId="0" fontId="6" fillId="0" borderId="0"/>
    <xf numFmtId="0" fontId="5" fillId="0" borderId="0"/>
    <xf numFmtId="0" fontId="32" fillId="0" borderId="0"/>
    <xf numFmtId="43" fontId="37" fillId="0" borderId="0" applyFont="0" applyFill="0" applyBorder="0" applyAlignment="0" applyProtection="0"/>
    <xf numFmtId="0" fontId="4" fillId="0" borderId="0"/>
    <xf numFmtId="0" fontId="3" fillId="0" borderId="0"/>
  </cellStyleXfs>
  <cellXfs count="558">
    <xf numFmtId="0" fontId="0" fillId="0" borderId="0" xfId="0"/>
    <xf numFmtId="0" fontId="11" fillId="0" borderId="0" xfId="0" applyFont="1" applyAlignment="1">
      <alignment horizontal="center" vertical="center"/>
    </xf>
    <xf numFmtId="0" fontId="11" fillId="0" borderId="2" xfId="0" applyFont="1" applyBorder="1" applyAlignment="1">
      <alignment horizontal="center" vertical="center"/>
    </xf>
    <xf numFmtId="0" fontId="11" fillId="0" borderId="2" xfId="0" applyFont="1" applyBorder="1" applyAlignment="1">
      <alignment horizontal="left" vertical="center" wrapText="1"/>
    </xf>
    <xf numFmtId="0" fontId="13" fillId="0" borderId="2" xfId="0" applyFont="1" applyBorder="1" applyAlignment="1">
      <alignment horizontal="center" vertical="center"/>
    </xf>
    <xf numFmtId="0" fontId="13" fillId="10" borderId="2" xfId="0" applyFont="1" applyFill="1" applyBorder="1" applyAlignment="1">
      <alignment horizontal="left" vertical="center" indent="1"/>
    </xf>
    <xf numFmtId="0" fontId="13" fillId="10" borderId="2" xfId="0" applyFont="1" applyFill="1" applyBorder="1" applyAlignment="1">
      <alignment horizontal="left" vertical="center" wrapText="1" indent="1"/>
    </xf>
    <xf numFmtId="0" fontId="15" fillId="0" borderId="0" xfId="0" applyFont="1" applyAlignment="1">
      <alignment horizontal="center" vertical="center"/>
    </xf>
    <xf numFmtId="0" fontId="15" fillId="0" borderId="0" xfId="0" applyFont="1" applyAlignment="1">
      <alignment horizontal="center" vertical="center" wrapText="1"/>
    </xf>
    <xf numFmtId="4" fontId="11" fillId="0" borderId="2" xfId="0" applyNumberFormat="1" applyFont="1" applyBorder="1" applyAlignment="1">
      <alignment horizontal="right" vertical="center"/>
    </xf>
    <xf numFmtId="3" fontId="13" fillId="0" borderId="2" xfId="0" applyNumberFormat="1" applyFont="1" applyBorder="1" applyAlignment="1">
      <alignment horizontal="center" vertical="center"/>
    </xf>
    <xf numFmtId="4" fontId="13" fillId="0" borderId="2" xfId="0" applyNumberFormat="1" applyFont="1" applyBorder="1" applyAlignment="1">
      <alignment horizontal="center" vertical="center"/>
    </xf>
    <xf numFmtId="4" fontId="11" fillId="0" borderId="2" xfId="0" applyNumberFormat="1" applyFont="1" applyBorder="1" applyAlignment="1">
      <alignment horizontal="center" vertical="center"/>
    </xf>
    <xf numFmtId="4" fontId="15" fillId="0" borderId="0" xfId="0" applyNumberFormat="1" applyFont="1" applyAlignment="1">
      <alignment horizontal="center" vertical="center"/>
    </xf>
    <xf numFmtId="1" fontId="15" fillId="0" borderId="0" xfId="0" applyNumberFormat="1" applyFont="1" applyAlignment="1">
      <alignment horizontal="center" vertical="center"/>
    </xf>
    <xf numFmtId="4" fontId="13" fillId="0" borderId="2" xfId="3" applyNumberFormat="1" applyFont="1" applyBorder="1" applyAlignment="1">
      <alignment horizontal="center" vertical="center"/>
    </xf>
    <xf numFmtId="0" fontId="12" fillId="0" borderId="2" xfId="0" applyFont="1" applyBorder="1" applyAlignment="1">
      <alignment horizontal="center" vertical="center" wrapText="1"/>
    </xf>
    <xf numFmtId="0" fontId="13" fillId="0" borderId="2" xfId="0" applyFont="1" applyBorder="1" applyAlignment="1">
      <alignment horizontal="left" vertical="center" wrapText="1"/>
    </xf>
    <xf numFmtId="0" fontId="13" fillId="6" borderId="2" xfId="0" applyFont="1" applyFill="1" applyBorder="1" applyAlignment="1">
      <alignment horizontal="center" vertical="center"/>
    </xf>
    <xf numFmtId="4" fontId="11" fillId="5" borderId="2" xfId="0" applyNumberFormat="1" applyFont="1" applyFill="1" applyBorder="1" applyAlignment="1">
      <alignment horizontal="center" vertical="center"/>
    </xf>
    <xf numFmtId="0" fontId="11" fillId="4" borderId="0" xfId="0" applyFont="1" applyFill="1" applyAlignment="1">
      <alignment horizontal="center" vertical="center"/>
    </xf>
    <xf numFmtId="0" fontId="11" fillId="9" borderId="2" xfId="0" applyFont="1" applyFill="1" applyBorder="1" applyAlignment="1">
      <alignment vertical="center" wrapText="1"/>
    </xf>
    <xf numFmtId="4" fontId="11" fillId="6" borderId="2" xfId="0" applyNumberFormat="1" applyFont="1" applyFill="1" applyBorder="1" applyAlignment="1">
      <alignment horizontal="center" vertical="center"/>
    </xf>
    <xf numFmtId="0" fontId="13" fillId="0" borderId="2" xfId="0" applyFont="1" applyBorder="1" applyAlignment="1">
      <alignment horizontal="left" vertical="center" indent="1"/>
    </xf>
    <xf numFmtId="0" fontId="13" fillId="0" borderId="2" xfId="0" applyFont="1" applyBorder="1" applyAlignment="1">
      <alignment horizontal="left" vertical="center" wrapText="1" indent="1"/>
    </xf>
    <xf numFmtId="4" fontId="11" fillId="0" borderId="0" xfId="0" applyNumberFormat="1" applyFont="1" applyAlignment="1">
      <alignment horizontal="center" vertical="center"/>
    </xf>
    <xf numFmtId="0" fontId="11" fillId="0" borderId="2" xfId="0" applyFont="1" applyBorder="1" applyAlignment="1">
      <alignment horizontal="center" vertical="center" wrapText="1"/>
    </xf>
    <xf numFmtId="4" fontId="11" fillId="0" borderId="2" xfId="0" applyNumberFormat="1" applyFont="1" applyBorder="1" applyAlignment="1">
      <alignment horizontal="center" vertical="center" wrapText="1"/>
    </xf>
    <xf numFmtId="0" fontId="11" fillId="0" borderId="0" xfId="0" applyFont="1" applyAlignment="1">
      <alignment horizontal="center" vertical="center" wrapText="1"/>
    </xf>
    <xf numFmtId="0" fontId="13" fillId="9" borderId="2" xfId="0" applyFont="1" applyFill="1" applyBorder="1" applyAlignment="1">
      <alignment horizontal="left" vertical="center" wrapText="1" indent="1"/>
    </xf>
    <xf numFmtId="0" fontId="13" fillId="9" borderId="2" xfId="0" applyFont="1" applyFill="1" applyBorder="1" applyAlignment="1">
      <alignment horizontal="center" vertical="center"/>
    </xf>
    <xf numFmtId="0" fontId="13" fillId="4" borderId="2" xfId="0" applyFont="1" applyFill="1" applyBorder="1" applyAlignment="1">
      <alignment horizontal="left" vertical="center" indent="1"/>
    </xf>
    <xf numFmtId="0" fontId="13" fillId="9" borderId="2" xfId="0" applyFont="1" applyFill="1" applyBorder="1" applyAlignment="1">
      <alignment horizontal="left" vertical="center" indent="1"/>
    </xf>
    <xf numFmtId="4" fontId="13" fillId="4" borderId="2" xfId="0" applyNumberFormat="1" applyFont="1" applyFill="1" applyBorder="1" applyAlignment="1">
      <alignment horizontal="center" vertical="center"/>
    </xf>
    <xf numFmtId="0" fontId="11" fillId="0" borderId="2" xfId="0" applyFont="1" applyBorder="1" applyAlignment="1">
      <alignment vertical="center" wrapText="1"/>
    </xf>
    <xf numFmtId="4" fontId="11" fillId="4" borderId="2" xfId="0" applyNumberFormat="1" applyFont="1" applyFill="1" applyBorder="1" applyAlignment="1">
      <alignment horizontal="center" vertical="center"/>
    </xf>
    <xf numFmtId="0" fontId="11" fillId="4" borderId="2" xfId="0" applyFont="1" applyFill="1" applyBorder="1" applyAlignment="1">
      <alignment horizontal="center" vertical="center"/>
    </xf>
    <xf numFmtId="0" fontId="11" fillId="6" borderId="0" xfId="0" applyFont="1" applyFill="1" applyAlignment="1">
      <alignment horizontal="left" vertical="center"/>
    </xf>
    <xf numFmtId="0" fontId="13" fillId="4" borderId="2" xfId="0" applyFont="1" applyFill="1" applyBorder="1" applyAlignment="1">
      <alignment horizontal="center" vertical="center"/>
    </xf>
    <xf numFmtId="0" fontId="13" fillId="4" borderId="2" xfId="0" applyFont="1" applyFill="1" applyBorder="1" applyAlignment="1">
      <alignment horizontal="left" vertical="center" wrapText="1" indent="1"/>
    </xf>
    <xf numFmtId="4" fontId="13" fillId="0" borderId="2" xfId="0" applyNumberFormat="1" applyFont="1" applyBorder="1" applyAlignment="1">
      <alignment horizontal="right" vertical="center"/>
    </xf>
    <xf numFmtId="0" fontId="14" fillId="0" borderId="2" xfId="0" applyFont="1" applyBorder="1" applyAlignment="1">
      <alignment horizontal="left" vertical="center" indent="1"/>
    </xf>
    <xf numFmtId="4" fontId="11" fillId="4" borderId="0" xfId="0" applyNumberFormat="1" applyFont="1" applyFill="1" applyAlignment="1">
      <alignment horizontal="center" vertical="center"/>
    </xf>
    <xf numFmtId="0" fontId="11" fillId="0" borderId="0" xfId="0" applyFont="1"/>
    <xf numFmtId="4" fontId="11" fillId="0" borderId="0" xfId="0" applyNumberFormat="1" applyFont="1" applyAlignment="1">
      <alignment horizontal="center"/>
    </xf>
    <xf numFmtId="4" fontId="15" fillId="11" borderId="2" xfId="0" applyNumberFormat="1" applyFont="1" applyFill="1" applyBorder="1" applyAlignment="1">
      <alignment horizontal="right" vertical="center"/>
    </xf>
    <xf numFmtId="4" fontId="16" fillId="11" borderId="2" xfId="0" applyNumberFormat="1" applyFont="1" applyFill="1" applyBorder="1" applyAlignment="1">
      <alignment horizontal="right" vertical="center"/>
    </xf>
    <xf numFmtId="4" fontId="16" fillId="11" borderId="3" xfId="0" applyNumberFormat="1" applyFont="1" applyFill="1" applyBorder="1" applyAlignment="1">
      <alignment horizontal="right" vertical="center"/>
    </xf>
    <xf numFmtId="4" fontId="11" fillId="11" borderId="2" xfId="0" applyNumberFormat="1" applyFont="1" applyFill="1" applyBorder="1" applyAlignment="1">
      <alignment horizontal="center" vertical="center"/>
    </xf>
    <xf numFmtId="0" fontId="13" fillId="0" borderId="0" xfId="0" applyFont="1" applyAlignment="1">
      <alignment horizontal="center" vertical="center"/>
    </xf>
    <xf numFmtId="0" fontId="11" fillId="0" borderId="0" xfId="3" applyFont="1"/>
    <xf numFmtId="4" fontId="0" fillId="0" borderId="0" xfId="0" applyNumberFormat="1"/>
    <xf numFmtId="0" fontId="22" fillId="0" borderId="0" xfId="3" applyFont="1" applyAlignment="1">
      <alignment vertical="center"/>
    </xf>
    <xf numFmtId="0" fontId="22" fillId="0" borderId="0" xfId="3" applyFont="1" applyAlignment="1">
      <alignment horizontal="center" vertical="center"/>
    </xf>
    <xf numFmtId="1" fontId="20" fillId="0" borderId="2" xfId="0" applyNumberFormat="1" applyFont="1" applyBorder="1" applyAlignment="1">
      <alignment horizontal="center" vertical="center" wrapText="1"/>
    </xf>
    <xf numFmtId="0" fontId="21" fillId="0" borderId="2" xfId="0" applyFont="1" applyBorder="1" applyAlignment="1">
      <alignment horizontal="center" vertical="center" wrapText="1"/>
    </xf>
    <xf numFmtId="4" fontId="21" fillId="0" borderId="2" xfId="0" applyNumberFormat="1" applyFont="1" applyBorder="1" applyAlignment="1">
      <alignment horizontal="center" vertical="center" wrapText="1"/>
    </xf>
    <xf numFmtId="0" fontId="20" fillId="3" borderId="2" xfId="0" applyFont="1" applyFill="1" applyBorder="1" applyAlignment="1">
      <alignment horizontal="center" vertical="center"/>
    </xf>
    <xf numFmtId="0" fontId="22" fillId="3" borderId="2" xfId="0" applyFont="1" applyFill="1" applyBorder="1" applyAlignment="1">
      <alignment horizontal="center" vertical="center"/>
    </xf>
    <xf numFmtId="4" fontId="22" fillId="3" borderId="2" xfId="0" applyNumberFormat="1" applyFont="1" applyFill="1" applyBorder="1" applyAlignment="1">
      <alignment horizontal="center" vertical="center"/>
    </xf>
    <xf numFmtId="0" fontId="22" fillId="0" borderId="2" xfId="0" applyFont="1" applyBorder="1" applyAlignment="1">
      <alignment horizontal="center" vertical="center"/>
    </xf>
    <xf numFmtId="4" fontId="22" fillId="0" borderId="2" xfId="0" applyNumberFormat="1" applyFont="1" applyBorder="1" applyAlignment="1">
      <alignment horizontal="center" vertical="center"/>
    </xf>
    <xf numFmtId="3" fontId="19" fillId="0" borderId="2" xfId="0" applyNumberFormat="1" applyFont="1" applyBorder="1" applyAlignment="1">
      <alignment horizontal="center" vertical="center"/>
    </xf>
    <xf numFmtId="0" fontId="22" fillId="4" borderId="2" xfId="0" applyFont="1" applyFill="1" applyBorder="1" applyAlignment="1">
      <alignment horizontal="center" vertical="center"/>
    </xf>
    <xf numFmtId="0" fontId="19" fillId="0" borderId="2" xfId="0" applyFont="1" applyBorder="1" applyAlignment="1">
      <alignment horizontal="center" vertical="center"/>
    </xf>
    <xf numFmtId="0" fontId="22" fillId="8" borderId="1" xfId="3" applyFont="1" applyFill="1" applyBorder="1" applyAlignment="1">
      <alignment horizontal="center"/>
    </xf>
    <xf numFmtId="1" fontId="22" fillId="0" borderId="2" xfId="3" applyNumberFormat="1" applyFont="1" applyBorder="1" applyAlignment="1">
      <alignment horizontal="center" vertical="center"/>
    </xf>
    <xf numFmtId="4" fontId="22" fillId="0" borderId="6" xfId="0" applyNumberFormat="1" applyFont="1" applyBorder="1" applyAlignment="1">
      <alignment horizontal="center" vertical="center"/>
    </xf>
    <xf numFmtId="0" fontId="21" fillId="8" borderId="6" xfId="3" applyFont="1" applyFill="1" applyBorder="1" applyAlignment="1">
      <alignment horizontal="right" vertical="center"/>
    </xf>
    <xf numFmtId="0" fontId="22" fillId="7" borderId="1" xfId="3" applyFont="1" applyFill="1" applyBorder="1" applyAlignment="1">
      <alignment horizontal="center"/>
    </xf>
    <xf numFmtId="0" fontId="21" fillId="7" borderId="6" xfId="3" applyFont="1" applyFill="1" applyBorder="1" applyAlignment="1">
      <alignment horizontal="right" vertical="center"/>
    </xf>
    <xf numFmtId="4" fontId="13" fillId="3" borderId="2" xfId="0" applyNumberFormat="1" applyFont="1" applyFill="1" applyBorder="1" applyAlignment="1">
      <alignment horizontal="center" vertical="center"/>
    </xf>
    <xf numFmtId="0" fontId="12" fillId="4" borderId="2" xfId="3" applyFont="1" applyFill="1" applyBorder="1" applyAlignment="1">
      <alignment horizontal="center" vertical="center"/>
    </xf>
    <xf numFmtId="4" fontId="12" fillId="4" borderId="2" xfId="3" applyNumberFormat="1" applyFont="1" applyFill="1" applyBorder="1" applyAlignment="1">
      <alignment horizontal="center" vertical="center"/>
    </xf>
    <xf numFmtId="0" fontId="12" fillId="3" borderId="2" xfId="0" applyFont="1" applyFill="1" applyBorder="1" applyAlignment="1">
      <alignment horizontal="center" vertical="center"/>
    </xf>
    <xf numFmtId="0" fontId="13" fillId="3" borderId="2" xfId="0" applyFont="1" applyFill="1" applyBorder="1" applyAlignment="1">
      <alignment horizontal="center" vertical="center"/>
    </xf>
    <xf numFmtId="4" fontId="12" fillId="3" borderId="2" xfId="0" applyNumberFormat="1" applyFont="1" applyFill="1" applyBorder="1" applyAlignment="1">
      <alignment horizontal="center" vertical="center"/>
    </xf>
    <xf numFmtId="164" fontId="13" fillId="3" borderId="2" xfId="0" applyNumberFormat="1" applyFont="1" applyFill="1" applyBorder="1" applyAlignment="1">
      <alignment horizontal="center" vertical="center"/>
    </xf>
    <xf numFmtId="4" fontId="13" fillId="4" borderId="2" xfId="3" applyNumberFormat="1" applyFont="1" applyFill="1" applyBorder="1" applyAlignment="1">
      <alignment horizontal="center" vertical="center"/>
    </xf>
    <xf numFmtId="2" fontId="13" fillId="0" borderId="2" xfId="4" applyNumberFormat="1" applyFont="1" applyBorder="1" applyAlignment="1">
      <alignment horizontal="center" vertical="center"/>
    </xf>
    <xf numFmtId="49" fontId="13" fillId="0" borderId="2" xfId="4" applyNumberFormat="1" applyFont="1" applyBorder="1" applyAlignment="1">
      <alignment vertical="center" wrapText="1"/>
    </xf>
    <xf numFmtId="0" fontId="13" fillId="0" borderId="2" xfId="4" applyFont="1" applyBorder="1" applyAlignment="1">
      <alignment horizontal="center" vertical="center"/>
    </xf>
    <xf numFmtId="4" fontId="13" fillId="0" borderId="2" xfId="4" applyNumberFormat="1" applyFont="1" applyBorder="1" applyAlignment="1">
      <alignment horizontal="center" vertical="center"/>
    </xf>
    <xf numFmtId="2" fontId="13" fillId="4" borderId="2" xfId="3" applyNumberFormat="1" applyFont="1" applyFill="1" applyBorder="1" applyAlignment="1">
      <alignment horizontal="center" vertical="center"/>
    </xf>
    <xf numFmtId="2" fontId="12" fillId="4" borderId="2" xfId="3" applyNumberFormat="1" applyFont="1" applyFill="1" applyBorder="1" applyAlignment="1">
      <alignment horizontal="center" vertical="center"/>
    </xf>
    <xf numFmtId="2" fontId="12" fillId="3" borderId="2" xfId="0" applyNumberFormat="1" applyFont="1" applyFill="1" applyBorder="1" applyAlignment="1">
      <alignment horizontal="center" vertical="center"/>
    </xf>
    <xf numFmtId="2" fontId="13" fillId="0" borderId="2" xfId="3" applyNumberFormat="1" applyFont="1" applyBorder="1" applyAlignment="1">
      <alignment horizontal="center" vertical="center"/>
    </xf>
    <xf numFmtId="1" fontId="12" fillId="3" borderId="2" xfId="0" applyNumberFormat="1" applyFont="1" applyFill="1" applyBorder="1" applyAlignment="1">
      <alignment horizontal="center" vertical="center"/>
    </xf>
    <xf numFmtId="1" fontId="12" fillId="13" borderId="2" xfId="4" applyNumberFormat="1" applyFont="1" applyFill="1" applyBorder="1" applyAlignment="1">
      <alignment horizontal="center" vertical="center" wrapText="1"/>
    </xf>
    <xf numFmtId="49" fontId="12" fillId="13" borderId="2" xfId="4" applyNumberFormat="1" applyFont="1" applyFill="1" applyBorder="1" applyAlignment="1">
      <alignment horizontal="center" vertical="center" wrapText="1"/>
    </xf>
    <xf numFmtId="0" fontId="13" fillId="13" borderId="2" xfId="4" applyFont="1" applyFill="1" applyBorder="1" applyAlignment="1">
      <alignment horizontal="center" vertical="center"/>
    </xf>
    <xf numFmtId="4" fontId="13" fillId="13" borderId="2" xfId="4" applyNumberFormat="1" applyFont="1" applyFill="1" applyBorder="1" applyAlignment="1">
      <alignment horizontal="right" vertical="top" wrapText="1"/>
    </xf>
    <xf numFmtId="0" fontId="13" fillId="0" borderId="3" xfId="4" applyFont="1" applyBorder="1" applyAlignment="1">
      <alignment horizontal="center" vertical="center"/>
    </xf>
    <xf numFmtId="4" fontId="13" fillId="0" borderId="3" xfId="4" applyNumberFormat="1" applyFont="1" applyBorder="1" applyAlignment="1">
      <alignment horizontal="center" vertical="center"/>
    </xf>
    <xf numFmtId="1" fontId="26" fillId="8" borderId="3" xfId="4" applyNumberFormat="1" applyFont="1" applyFill="1" applyBorder="1" applyAlignment="1">
      <alignment horizontal="center" vertical="center" wrapText="1"/>
    </xf>
    <xf numFmtId="49" fontId="12" fillId="8" borderId="3" xfId="4" applyNumberFormat="1" applyFont="1" applyFill="1" applyBorder="1" applyAlignment="1">
      <alignment horizontal="right" vertical="center" wrapText="1"/>
    </xf>
    <xf numFmtId="1" fontId="26" fillId="2" borderId="3" xfId="4" applyNumberFormat="1" applyFont="1" applyFill="1" applyBorder="1" applyAlignment="1">
      <alignment horizontal="center" vertical="center" wrapText="1"/>
    </xf>
    <xf numFmtId="49" fontId="12" fillId="2" borderId="3" xfId="4" applyNumberFormat="1" applyFont="1" applyFill="1" applyBorder="1" applyAlignment="1">
      <alignment horizontal="center" vertical="center" wrapText="1"/>
    </xf>
    <xf numFmtId="1" fontId="12" fillId="15" borderId="2" xfId="4" applyNumberFormat="1" applyFont="1" applyFill="1" applyBorder="1" applyAlignment="1">
      <alignment horizontal="center" vertical="center" wrapText="1"/>
    </xf>
    <xf numFmtId="0" fontId="12" fillId="15" borderId="2" xfId="4" applyFont="1" applyFill="1" applyBorder="1" applyAlignment="1">
      <alignment horizontal="right" wrapText="1"/>
    </xf>
    <xf numFmtId="0" fontId="12" fillId="15" borderId="2" xfId="4" applyFont="1" applyFill="1" applyBorder="1" applyAlignment="1">
      <alignment horizontal="right" vertical="top" wrapText="1"/>
    </xf>
    <xf numFmtId="4" fontId="12" fillId="15" borderId="2" xfId="4" applyNumberFormat="1" applyFont="1" applyFill="1" applyBorder="1" applyAlignment="1">
      <alignment horizontal="right" vertical="top" wrapText="1"/>
    </xf>
    <xf numFmtId="4" fontId="13" fillId="13" borderId="2" xfId="4" applyNumberFormat="1" applyFont="1" applyFill="1" applyBorder="1" applyAlignment="1">
      <alignment horizontal="center"/>
    </xf>
    <xf numFmtId="4" fontId="12" fillId="15" borderId="2" xfId="4" applyNumberFormat="1" applyFont="1" applyFill="1" applyBorder="1" applyAlignment="1">
      <alignment horizontal="center" vertical="center" wrapText="1"/>
    </xf>
    <xf numFmtId="4" fontId="13" fillId="0" borderId="6" xfId="4" applyNumberFormat="1" applyFont="1" applyBorder="1" applyAlignment="1">
      <alignment horizontal="center" vertical="center"/>
    </xf>
    <xf numFmtId="4" fontId="12" fillId="15" borderId="2" xfId="4" applyNumberFormat="1" applyFont="1" applyFill="1" applyBorder="1" applyAlignment="1">
      <alignment horizontal="center" vertical="top" wrapText="1"/>
    </xf>
    <xf numFmtId="0" fontId="26" fillId="8" borderId="3" xfId="4" applyFont="1" applyFill="1" applyBorder="1" applyAlignment="1">
      <alignment horizontal="center" vertical="center"/>
    </xf>
    <xf numFmtId="4" fontId="26" fillId="8" borderId="3" xfId="4" applyNumberFormat="1" applyFont="1" applyFill="1" applyBorder="1" applyAlignment="1">
      <alignment horizontal="right" vertical="top" wrapText="1"/>
    </xf>
    <xf numFmtId="4" fontId="26" fillId="8" borderId="3" xfId="4" applyNumberFormat="1" applyFont="1" applyFill="1" applyBorder="1" applyAlignment="1">
      <alignment horizontal="center"/>
    </xf>
    <xf numFmtId="0" fontId="26" fillId="8" borderId="0" xfId="4" applyFont="1" applyFill="1"/>
    <xf numFmtId="0" fontId="13" fillId="0" borderId="0" xfId="3" applyFont="1" applyAlignment="1">
      <alignment vertical="center"/>
    </xf>
    <xf numFmtId="0" fontId="12" fillId="2" borderId="2" xfId="0" applyFont="1" applyFill="1" applyBorder="1" applyAlignment="1">
      <alignment horizontal="center" vertical="center"/>
    </xf>
    <xf numFmtId="0" fontId="13" fillId="3" borderId="0" xfId="3" applyFont="1" applyFill="1" applyAlignment="1">
      <alignment vertical="center"/>
    </xf>
    <xf numFmtId="0" fontId="13" fillId="0" borderId="2" xfId="3" applyFont="1" applyBorder="1" applyAlignment="1">
      <alignment horizontal="center" vertical="center"/>
    </xf>
    <xf numFmtId="0" fontId="25" fillId="0" borderId="0" xfId="4"/>
    <xf numFmtId="0" fontId="25" fillId="13" borderId="0" xfId="4" applyFill="1"/>
    <xf numFmtId="4" fontId="12" fillId="8" borderId="6" xfId="3" applyNumberFormat="1" applyFont="1" applyFill="1" applyBorder="1" applyAlignment="1">
      <alignment horizontal="center" vertical="center"/>
    </xf>
    <xf numFmtId="0" fontId="25" fillId="2" borderId="3" xfId="4" applyFill="1" applyBorder="1" applyAlignment="1">
      <alignment horizontal="center" vertical="center"/>
    </xf>
    <xf numFmtId="4" fontId="25" fillId="2" borderId="3" xfId="4" applyNumberFormat="1" applyFill="1" applyBorder="1" applyAlignment="1">
      <alignment horizontal="right" vertical="top" wrapText="1"/>
    </xf>
    <xf numFmtId="4" fontId="25" fillId="2" borderId="3" xfId="4" applyNumberFormat="1" applyFill="1" applyBorder="1" applyAlignment="1">
      <alignment horizontal="center"/>
    </xf>
    <xf numFmtId="0" fontId="25" fillId="2" borderId="0" xfId="4" applyFill="1"/>
    <xf numFmtId="0" fontId="13" fillId="4" borderId="2" xfId="3" applyFont="1" applyFill="1" applyBorder="1" applyAlignment="1">
      <alignment horizontal="left" vertical="center" wrapText="1"/>
    </xf>
    <xf numFmtId="1" fontId="13" fillId="4" borderId="2" xfId="3" applyNumberFormat="1" applyFont="1" applyFill="1" applyBorder="1" applyAlignment="1">
      <alignment horizontal="center" vertical="center"/>
    </xf>
    <xf numFmtId="0" fontId="25" fillId="8" borderId="3" xfId="4" applyFill="1" applyBorder="1" applyAlignment="1">
      <alignment horizontal="center" vertical="center"/>
    </xf>
    <xf numFmtId="4" fontId="25" fillId="8" borderId="3" xfId="4" applyNumberFormat="1" applyFill="1" applyBorder="1" applyAlignment="1">
      <alignment horizontal="right" vertical="top" wrapText="1"/>
    </xf>
    <xf numFmtId="4" fontId="25" fillId="8" borderId="3" xfId="4" applyNumberFormat="1" applyFill="1" applyBorder="1" applyAlignment="1">
      <alignment horizontal="center"/>
    </xf>
    <xf numFmtId="0" fontId="25" fillId="8" borderId="0" xfId="4" applyFill="1"/>
    <xf numFmtId="0" fontId="25" fillId="15" borderId="0" xfId="4" applyFill="1"/>
    <xf numFmtId="2" fontId="13" fillId="0" borderId="0" xfId="3" applyNumberFormat="1" applyFont="1" applyAlignment="1">
      <alignment vertical="center"/>
    </xf>
    <xf numFmtId="4" fontId="13" fillId="0" borderId="0" xfId="3" applyNumberFormat="1" applyFont="1" applyAlignment="1">
      <alignment horizontal="center" vertical="center"/>
    </xf>
    <xf numFmtId="4" fontId="19" fillId="0" borderId="2" xfId="0" applyNumberFormat="1" applyFont="1" applyBorder="1" applyAlignment="1">
      <alignment horizontal="center" vertical="center"/>
    </xf>
    <xf numFmtId="0" fontId="16" fillId="0" borderId="0" xfId="0" applyFont="1" applyAlignment="1">
      <alignment horizontal="center" vertical="center"/>
    </xf>
    <xf numFmtId="165" fontId="19" fillId="16" borderId="2" xfId="0" applyNumberFormat="1" applyFont="1" applyFill="1" applyBorder="1" applyAlignment="1">
      <alignment horizontal="center" vertical="center"/>
    </xf>
    <xf numFmtId="0" fontId="22" fillId="16" borderId="2" xfId="0" applyFont="1" applyFill="1" applyBorder="1" applyAlignment="1">
      <alignment horizontal="center" vertical="center"/>
    </xf>
    <xf numFmtId="4" fontId="22" fillId="16" borderId="2" xfId="0" applyNumberFormat="1" applyFont="1" applyFill="1" applyBorder="1" applyAlignment="1">
      <alignment horizontal="center" vertical="center"/>
    </xf>
    <xf numFmtId="4" fontId="22" fillId="4" borderId="2" xfId="0" applyNumberFormat="1" applyFont="1" applyFill="1" applyBorder="1" applyAlignment="1">
      <alignment horizontal="center" vertical="center"/>
    </xf>
    <xf numFmtId="0" fontId="29" fillId="0" borderId="0" xfId="0" applyFont="1"/>
    <xf numFmtId="4" fontId="18" fillId="17" borderId="0" xfId="1" applyNumberFormat="1" applyFont="1" applyFill="1" applyAlignment="1">
      <alignment horizontal="right" vertical="center" wrapText="1"/>
    </xf>
    <xf numFmtId="4" fontId="29" fillId="0" borderId="0" xfId="0" applyNumberFormat="1" applyFont="1"/>
    <xf numFmtId="4" fontId="18" fillId="4" borderId="2" xfId="1" applyNumberFormat="1" applyFont="1" applyFill="1" applyBorder="1" applyAlignment="1">
      <alignment horizontal="center" vertical="center" wrapText="1"/>
    </xf>
    <xf numFmtId="4" fontId="18" fillId="4" borderId="2" xfId="1" applyNumberFormat="1" applyFont="1" applyFill="1" applyBorder="1" applyAlignment="1">
      <alignment horizontal="right" vertical="center" wrapText="1"/>
    </xf>
    <xf numFmtId="49" fontId="30" fillId="0" borderId="2" xfId="0" applyNumberFormat="1" applyFont="1" applyBorder="1" applyAlignment="1">
      <alignment horizontal="left" vertical="center" wrapText="1"/>
    </xf>
    <xf numFmtId="0" fontId="17" fillId="0" borderId="2" xfId="6" applyFont="1" applyBorder="1" applyAlignment="1">
      <alignment horizontal="left" vertical="center" wrapText="1"/>
    </xf>
    <xf numFmtId="4" fontId="18" fillId="4" borderId="2" xfId="0" applyNumberFormat="1" applyFont="1" applyFill="1" applyBorder="1" applyAlignment="1">
      <alignment horizontal="right" vertical="center" indent="1"/>
    </xf>
    <xf numFmtId="4" fontId="18" fillId="4" borderId="2" xfId="0" applyNumberFormat="1" applyFont="1" applyFill="1" applyBorder="1" applyAlignment="1">
      <alignment horizontal="center" vertical="center"/>
    </xf>
    <xf numFmtId="4" fontId="18" fillId="4" borderId="1" xfId="0" applyNumberFormat="1" applyFont="1" applyFill="1" applyBorder="1" applyAlignment="1">
      <alignment horizontal="right" vertical="center" indent="1"/>
    </xf>
    <xf numFmtId="4" fontId="18" fillId="17" borderId="0" xfId="0" applyNumberFormat="1" applyFont="1" applyFill="1" applyAlignment="1">
      <alignment horizontal="right" vertical="center" indent="1"/>
    </xf>
    <xf numFmtId="4" fontId="18" fillId="0" borderId="0" xfId="0" applyNumberFormat="1" applyFont="1" applyAlignment="1">
      <alignment horizontal="right" vertical="center" indent="1"/>
    </xf>
    <xf numFmtId="0" fontId="22" fillId="6" borderId="2" xfId="0" applyFont="1" applyFill="1" applyBorder="1" applyAlignment="1">
      <alignment horizontal="center" vertical="center"/>
    </xf>
    <xf numFmtId="4" fontId="18" fillId="0" borderId="2" xfId="0" applyNumberFormat="1" applyFont="1" applyBorder="1" applyAlignment="1">
      <alignment horizontal="right" vertical="center" indent="1"/>
    </xf>
    <xf numFmtId="4" fontId="18" fillId="0" borderId="2" xfId="0" applyNumberFormat="1" applyFont="1" applyBorder="1" applyAlignment="1">
      <alignment horizontal="center" vertical="top" wrapText="1"/>
    </xf>
    <xf numFmtId="0" fontId="12" fillId="4" borderId="2" xfId="3" applyFont="1" applyFill="1" applyBorder="1" applyAlignment="1">
      <alignment horizontal="center" vertical="center" wrapText="1"/>
    </xf>
    <xf numFmtId="0" fontId="13" fillId="4" borderId="2" xfId="3" applyFont="1" applyFill="1" applyBorder="1" applyAlignment="1">
      <alignment horizontal="center" vertical="center"/>
    </xf>
    <xf numFmtId="3" fontId="13" fillId="4" borderId="2" xfId="4" applyNumberFormat="1" applyFont="1" applyFill="1" applyBorder="1" applyAlignment="1">
      <alignment horizontal="center" vertical="center"/>
    </xf>
    <xf numFmtId="49" fontId="13" fillId="4" borderId="2" xfId="4" applyNumberFormat="1" applyFont="1" applyFill="1" applyBorder="1" applyAlignment="1">
      <alignment vertical="center" wrapText="1"/>
    </xf>
    <xf numFmtId="0" fontId="13" fillId="4" borderId="2" xfId="4" applyFont="1" applyFill="1" applyBorder="1" applyAlignment="1">
      <alignment horizontal="center" vertical="center"/>
    </xf>
    <xf numFmtId="4" fontId="13" fillId="4" borderId="2" xfId="4" applyNumberFormat="1" applyFont="1" applyFill="1" applyBorder="1" applyAlignment="1">
      <alignment horizontal="center" vertical="center"/>
    </xf>
    <xf numFmtId="2" fontId="13" fillId="4" borderId="2" xfId="4" applyNumberFormat="1" applyFont="1" applyFill="1" applyBorder="1" applyAlignment="1">
      <alignment horizontal="center" vertical="center"/>
    </xf>
    <xf numFmtId="0" fontId="12" fillId="0" borderId="0" xfId="3" applyFont="1" applyAlignment="1">
      <alignment horizontal="center" vertical="center"/>
    </xf>
    <xf numFmtId="0" fontId="13" fillId="4" borderId="0" xfId="3" applyFont="1" applyFill="1" applyAlignment="1">
      <alignment horizontal="center" vertical="center"/>
    </xf>
    <xf numFmtId="0" fontId="22" fillId="0" borderId="2" xfId="0" applyFont="1" applyBorder="1" applyAlignment="1">
      <alignment horizontal="left" vertical="center" wrapText="1"/>
    </xf>
    <xf numFmtId="0" fontId="22" fillId="4" borderId="2" xfId="0" applyFont="1" applyFill="1" applyBorder="1" applyAlignment="1">
      <alignment horizontal="left" vertical="center" wrapText="1"/>
    </xf>
    <xf numFmtId="0" fontId="28" fillId="0" borderId="2" xfId="0" applyFont="1" applyBorder="1" applyAlignment="1">
      <alignment horizontal="left" vertical="center" wrapText="1"/>
    </xf>
    <xf numFmtId="0" fontId="19" fillId="0" borderId="2" xfId="0" applyFont="1" applyBorder="1" applyAlignment="1">
      <alignment horizontal="left" vertical="center" wrapText="1"/>
    </xf>
    <xf numFmtId="0" fontId="18" fillId="0" borderId="2" xfId="5" applyFont="1" applyBorder="1" applyAlignment="1">
      <alignment horizontal="left" vertical="center" wrapText="1"/>
    </xf>
    <xf numFmtId="4" fontId="18" fillId="0" borderId="2" xfId="1" applyNumberFormat="1" applyFont="1" applyBorder="1" applyAlignment="1">
      <alignment horizontal="center" vertical="center" wrapText="1"/>
    </xf>
    <xf numFmtId="0" fontId="18" fillId="0" borderId="2" xfId="1" applyFont="1" applyBorder="1" applyAlignment="1">
      <alignment horizontal="center" vertical="center" wrapText="1"/>
    </xf>
    <xf numFmtId="4" fontId="18" fillId="0" borderId="1" xfId="1" applyNumberFormat="1" applyFont="1" applyBorder="1" applyAlignment="1">
      <alignment horizontal="center" vertical="center" wrapText="1"/>
    </xf>
    <xf numFmtId="4" fontId="18" fillId="0" borderId="2" xfId="0" applyNumberFormat="1" applyFont="1" applyBorder="1" applyAlignment="1">
      <alignment horizontal="center" vertical="center"/>
    </xf>
    <xf numFmtId="4" fontId="18" fillId="0" borderId="1" xfId="0" applyNumberFormat="1" applyFont="1" applyBorder="1" applyAlignment="1">
      <alignment horizontal="center" vertical="center"/>
    </xf>
    <xf numFmtId="4" fontId="33" fillId="0" borderId="2" xfId="0" applyNumberFormat="1" applyFont="1" applyBorder="1" applyAlignment="1">
      <alignment horizontal="center" vertical="center"/>
    </xf>
    <xf numFmtId="4" fontId="22" fillId="8" borderId="1" xfId="3" applyNumberFormat="1" applyFont="1" applyFill="1" applyBorder="1" applyAlignment="1">
      <alignment horizontal="center" vertical="center"/>
    </xf>
    <xf numFmtId="4" fontId="22" fillId="7" borderId="1" xfId="3" applyNumberFormat="1" applyFont="1" applyFill="1" applyBorder="1" applyAlignment="1">
      <alignment horizontal="center" vertical="center"/>
    </xf>
    <xf numFmtId="0" fontId="34" fillId="0" borderId="2" xfId="0" applyFont="1" applyBorder="1" applyAlignment="1">
      <alignment horizontal="center" vertical="center" wrapText="1"/>
    </xf>
    <xf numFmtId="4" fontId="19" fillId="0" borderId="0" xfId="3" applyNumberFormat="1" applyFont="1" applyAlignment="1">
      <alignment horizontal="center" vertical="center"/>
    </xf>
    <xf numFmtId="4" fontId="20" fillId="0" borderId="2" xfId="0" applyNumberFormat="1" applyFont="1" applyBorder="1" applyAlignment="1">
      <alignment horizontal="center" vertical="center" wrapText="1"/>
    </xf>
    <xf numFmtId="164" fontId="19" fillId="3" borderId="2" xfId="0" applyNumberFormat="1" applyFont="1" applyFill="1" applyBorder="1" applyAlignment="1">
      <alignment horizontal="center" vertical="center"/>
    </xf>
    <xf numFmtId="4" fontId="20" fillId="8" borderId="6" xfId="3" applyNumberFormat="1" applyFont="1" applyFill="1" applyBorder="1" applyAlignment="1">
      <alignment horizontal="center" vertical="center"/>
    </xf>
    <xf numFmtId="4" fontId="20" fillId="7" borderId="6" xfId="3" applyNumberFormat="1" applyFont="1" applyFill="1" applyBorder="1" applyAlignment="1">
      <alignment horizontal="center" vertical="center"/>
    </xf>
    <xf numFmtId="0" fontId="11" fillId="0" borderId="0" xfId="0" applyFont="1" applyAlignment="1">
      <alignment horizontal="left" vertical="center"/>
    </xf>
    <xf numFmtId="0" fontId="17" fillId="4" borderId="2" xfId="5" applyFont="1" applyFill="1" applyBorder="1" applyAlignment="1">
      <alignment horizontal="left" vertical="center" wrapText="1"/>
    </xf>
    <xf numFmtId="0" fontId="18" fillId="4" borderId="2" xfId="5" applyFont="1" applyFill="1" applyBorder="1" applyAlignment="1">
      <alignment horizontal="left" vertical="center" wrapText="1"/>
    </xf>
    <xf numFmtId="0" fontId="31" fillId="0" borderId="2" xfId="7" applyFont="1" applyBorder="1" applyAlignment="1">
      <alignment horizontal="left" vertical="center" wrapText="1"/>
    </xf>
    <xf numFmtId="0" fontId="22" fillId="18" borderId="2" xfId="0" applyFont="1" applyFill="1" applyBorder="1" applyAlignment="1">
      <alignment horizontal="left" vertical="center" wrapText="1"/>
    </xf>
    <xf numFmtId="0" fontId="22" fillId="19" borderId="2" xfId="0" applyFont="1" applyFill="1" applyBorder="1" applyAlignment="1">
      <alignment horizontal="left" vertical="center" wrapText="1"/>
    </xf>
    <xf numFmtId="4" fontId="19" fillId="16" borderId="2" xfId="0" applyNumberFormat="1" applyFont="1" applyFill="1" applyBorder="1" applyAlignment="1">
      <alignment horizontal="center" vertical="center"/>
    </xf>
    <xf numFmtId="3" fontId="19" fillId="16" borderId="2" xfId="0" applyNumberFormat="1" applyFont="1" applyFill="1" applyBorder="1" applyAlignment="1">
      <alignment horizontal="center" vertical="center"/>
    </xf>
    <xf numFmtId="4" fontId="19" fillId="0" borderId="6" xfId="0" applyNumberFormat="1" applyFont="1" applyBorder="1" applyAlignment="1">
      <alignment horizontal="center" vertical="center"/>
    </xf>
    <xf numFmtId="0" fontId="35" fillId="0" borderId="2" xfId="0" applyFont="1" applyBorder="1" applyAlignment="1">
      <alignment horizontal="left" vertical="center" wrapText="1"/>
    </xf>
    <xf numFmtId="0" fontId="34" fillId="0" borderId="2" xfId="0" applyFont="1" applyBorder="1" applyAlignment="1">
      <alignment horizontal="left" vertical="center" wrapText="1"/>
    </xf>
    <xf numFmtId="0" fontId="22" fillId="18" borderId="0" xfId="3" applyFont="1" applyFill="1" applyAlignment="1">
      <alignment vertical="center" wrapText="1"/>
    </xf>
    <xf numFmtId="0" fontId="22" fillId="19" borderId="0" xfId="3" applyFont="1" applyFill="1" applyAlignment="1">
      <alignment vertical="center" wrapText="1"/>
    </xf>
    <xf numFmtId="0" fontId="22" fillId="18" borderId="2" xfId="3" applyFont="1" applyFill="1" applyBorder="1" applyAlignment="1">
      <alignment vertical="center" wrapText="1"/>
    </xf>
    <xf numFmtId="0" fontId="22" fillId="19" borderId="2" xfId="3" applyFont="1" applyFill="1" applyBorder="1" applyAlignment="1">
      <alignment vertical="center" wrapText="1"/>
    </xf>
    <xf numFmtId="0" fontId="21" fillId="3" borderId="2" xfId="0" applyFont="1" applyFill="1" applyBorder="1" applyAlignment="1">
      <alignment horizontal="left" vertical="center" wrapText="1"/>
    </xf>
    <xf numFmtId="0" fontId="23" fillId="16" borderId="2" xfId="0" applyFont="1" applyFill="1" applyBorder="1" applyAlignment="1">
      <alignment horizontal="left" vertical="center" wrapText="1"/>
    </xf>
    <xf numFmtId="0" fontId="24" fillId="0" borderId="2" xfId="0" applyFont="1" applyBorder="1" applyAlignment="1">
      <alignment horizontal="left" vertical="center" wrapText="1"/>
    </xf>
    <xf numFmtId="0" fontId="35" fillId="4" borderId="2" xfId="0" applyFont="1" applyFill="1" applyBorder="1" applyAlignment="1">
      <alignment horizontal="left" vertical="center" wrapText="1"/>
    </xf>
    <xf numFmtId="0" fontId="22" fillId="8" borderId="1" xfId="3" applyFont="1" applyFill="1" applyBorder="1" applyAlignment="1">
      <alignment wrapText="1"/>
    </xf>
    <xf numFmtId="0" fontId="22" fillId="7" borderId="1" xfId="3" applyFont="1" applyFill="1" applyBorder="1" applyAlignment="1">
      <alignment wrapText="1"/>
    </xf>
    <xf numFmtId="0" fontId="21" fillId="16" borderId="2" xfId="0" applyFont="1" applyFill="1" applyBorder="1" applyAlignment="1">
      <alignment horizontal="left" vertical="center" wrapText="1"/>
    </xf>
    <xf numFmtId="3" fontId="19" fillId="0" borderId="1" xfId="0" applyNumberFormat="1" applyFont="1" applyBorder="1" applyAlignment="1">
      <alignment horizontal="center" vertical="center"/>
    </xf>
    <xf numFmtId="0" fontId="12" fillId="3" borderId="2" xfId="0" applyFont="1" applyFill="1" applyBorder="1" applyAlignment="1">
      <alignment horizontal="left" vertical="center" wrapText="1"/>
    </xf>
    <xf numFmtId="0" fontId="13" fillId="0" borderId="2" xfId="3" applyFont="1" applyBorder="1" applyAlignment="1">
      <alignment horizontal="left" vertical="center" wrapText="1"/>
    </xf>
    <xf numFmtId="0" fontId="13" fillId="0" borderId="0" xfId="3" applyFont="1" applyAlignment="1">
      <alignment vertical="center" wrapText="1"/>
    </xf>
    <xf numFmtId="0" fontId="24" fillId="18" borderId="0" xfId="3" applyFont="1" applyFill="1" applyAlignment="1">
      <alignment vertical="center" wrapText="1"/>
    </xf>
    <xf numFmtId="0" fontId="24" fillId="19" borderId="0" xfId="3" applyFont="1" applyFill="1" applyAlignment="1">
      <alignment vertical="center" wrapText="1"/>
    </xf>
    <xf numFmtId="0" fontId="12" fillId="20" borderId="2" xfId="0" applyFont="1" applyFill="1" applyBorder="1" applyAlignment="1">
      <alignment horizontal="center" vertical="center"/>
    </xf>
    <xf numFmtId="0" fontId="12" fillId="20" borderId="2" xfId="0" applyFont="1" applyFill="1" applyBorder="1" applyAlignment="1">
      <alignment horizontal="left" vertical="center" wrapText="1"/>
    </xf>
    <xf numFmtId="0" fontId="13" fillId="20" borderId="2" xfId="0" applyFont="1" applyFill="1" applyBorder="1" applyAlignment="1">
      <alignment horizontal="center" vertical="center"/>
    </xf>
    <xf numFmtId="4" fontId="12" fillId="20" borderId="2" xfId="0" applyNumberFormat="1" applyFont="1" applyFill="1" applyBorder="1" applyAlignment="1">
      <alignment horizontal="center" vertical="center"/>
    </xf>
    <xf numFmtId="4" fontId="13" fillId="20" borderId="2" xfId="0" applyNumberFormat="1" applyFont="1" applyFill="1" applyBorder="1" applyAlignment="1">
      <alignment horizontal="center" vertical="center"/>
    </xf>
    <xf numFmtId="164" fontId="13" fillId="20" borderId="2" xfId="0" applyNumberFormat="1" applyFont="1" applyFill="1" applyBorder="1" applyAlignment="1">
      <alignment horizontal="center" vertical="center"/>
    </xf>
    <xf numFmtId="164" fontId="13" fillId="20" borderId="2" xfId="0" applyNumberFormat="1" applyFont="1" applyFill="1" applyBorder="1" applyAlignment="1">
      <alignment horizontal="center" vertical="center" wrapText="1"/>
    </xf>
    <xf numFmtId="0" fontId="12" fillId="14" borderId="3" xfId="0" applyFont="1" applyFill="1" applyBorder="1" applyAlignment="1">
      <alignment horizontal="center" vertical="center"/>
    </xf>
    <xf numFmtId="16" fontId="12" fillId="14" borderId="3" xfId="0" applyNumberFormat="1" applyFont="1" applyFill="1" applyBorder="1" applyAlignment="1">
      <alignment horizontal="center" vertical="center"/>
    </xf>
    <xf numFmtId="0" fontId="12" fillId="14" borderId="3" xfId="0" applyFont="1" applyFill="1" applyBorder="1" applyAlignment="1">
      <alignment horizontal="left" vertical="center" wrapText="1"/>
    </xf>
    <xf numFmtId="0" fontId="13" fillId="14" borderId="3" xfId="0" applyFont="1" applyFill="1" applyBorder="1" applyAlignment="1">
      <alignment horizontal="center" vertical="center"/>
    </xf>
    <xf numFmtId="4" fontId="12" fillId="14" borderId="3" xfId="0" applyNumberFormat="1" applyFont="1" applyFill="1" applyBorder="1" applyAlignment="1">
      <alignment horizontal="center" vertical="center"/>
    </xf>
    <xf numFmtId="4" fontId="13" fillId="14" borderId="2" xfId="0" applyNumberFormat="1" applyFont="1" applyFill="1" applyBorder="1" applyAlignment="1">
      <alignment horizontal="center" vertical="center"/>
    </xf>
    <xf numFmtId="164" fontId="13" fillId="14" borderId="2" xfId="0" applyNumberFormat="1" applyFont="1" applyFill="1" applyBorder="1" applyAlignment="1">
      <alignment horizontal="center" vertical="center"/>
    </xf>
    <xf numFmtId="164" fontId="13" fillId="14" borderId="2" xfId="0" applyNumberFormat="1" applyFont="1" applyFill="1" applyBorder="1" applyAlignment="1">
      <alignment horizontal="center" vertical="center" wrapText="1"/>
    </xf>
    <xf numFmtId="0" fontId="12" fillId="13" borderId="3" xfId="0" applyFont="1" applyFill="1" applyBorder="1" applyAlignment="1">
      <alignment horizontal="center" vertical="center"/>
    </xf>
    <xf numFmtId="0" fontId="12" fillId="13" borderId="3" xfId="0" applyFont="1" applyFill="1" applyBorder="1" applyAlignment="1">
      <alignment horizontal="left" vertical="center" wrapText="1"/>
    </xf>
    <xf numFmtId="0" fontId="13" fillId="13" borderId="3" xfId="0" applyFont="1" applyFill="1" applyBorder="1" applyAlignment="1">
      <alignment horizontal="center" vertical="center"/>
    </xf>
    <xf numFmtId="4" fontId="12" fillId="13" borderId="3" xfId="0" applyNumberFormat="1" applyFont="1" applyFill="1" applyBorder="1" applyAlignment="1">
      <alignment horizontal="center" vertical="center"/>
    </xf>
    <xf numFmtId="4" fontId="13" fillId="13" borderId="2" xfId="0" applyNumberFormat="1" applyFont="1" applyFill="1" applyBorder="1" applyAlignment="1">
      <alignment horizontal="center" vertical="center"/>
    </xf>
    <xf numFmtId="164" fontId="13" fillId="13" borderId="2" xfId="0" applyNumberFormat="1" applyFont="1" applyFill="1" applyBorder="1" applyAlignment="1">
      <alignment horizontal="center" vertical="center"/>
    </xf>
    <xf numFmtId="164" fontId="13" fillId="13" borderId="2" xfId="0" applyNumberFormat="1" applyFont="1" applyFill="1" applyBorder="1" applyAlignment="1">
      <alignment horizontal="center" vertical="center" wrapText="1"/>
    </xf>
    <xf numFmtId="0" fontId="12" fillId="12" borderId="3" xfId="0" applyFont="1" applyFill="1" applyBorder="1" applyAlignment="1">
      <alignment horizontal="center" vertical="center"/>
    </xf>
    <xf numFmtId="0" fontId="12" fillId="12" borderId="3" xfId="0" applyFont="1" applyFill="1" applyBorder="1" applyAlignment="1">
      <alignment horizontal="left" vertical="center" wrapText="1"/>
    </xf>
    <xf numFmtId="0" fontId="13" fillId="12" borderId="3" xfId="0" applyFont="1" applyFill="1" applyBorder="1" applyAlignment="1">
      <alignment horizontal="center" vertical="center"/>
    </xf>
    <xf numFmtId="4" fontId="12" fillId="12" borderId="3" xfId="0" applyNumberFormat="1" applyFont="1" applyFill="1" applyBorder="1" applyAlignment="1">
      <alignment horizontal="center" vertical="center"/>
    </xf>
    <xf numFmtId="4" fontId="13" fillId="12" borderId="2" xfId="0" applyNumberFormat="1" applyFont="1" applyFill="1" applyBorder="1" applyAlignment="1">
      <alignment horizontal="center" vertical="center"/>
    </xf>
    <xf numFmtId="164" fontId="12" fillId="12" borderId="2" xfId="0" applyNumberFormat="1" applyFont="1" applyFill="1" applyBorder="1" applyAlignment="1">
      <alignment horizontal="center" vertical="center"/>
    </xf>
    <xf numFmtId="164" fontId="13" fillId="12" borderId="2" xfId="0" applyNumberFormat="1" applyFont="1" applyFill="1" applyBorder="1" applyAlignment="1">
      <alignment horizontal="center" vertical="center" wrapText="1"/>
    </xf>
    <xf numFmtId="164" fontId="12" fillId="14" borderId="2" xfId="0" applyNumberFormat="1" applyFont="1" applyFill="1" applyBorder="1" applyAlignment="1">
      <alignment horizontal="center" vertical="center"/>
    </xf>
    <xf numFmtId="0" fontId="13" fillId="14" borderId="3" xfId="0" applyFont="1" applyFill="1" applyBorder="1" applyAlignment="1">
      <alignment horizontal="left" vertical="center" wrapText="1"/>
    </xf>
    <xf numFmtId="4" fontId="13" fillId="14" borderId="3" xfId="0" applyNumberFormat="1" applyFont="1" applyFill="1" applyBorder="1" applyAlignment="1">
      <alignment horizontal="center" vertical="center"/>
    </xf>
    <xf numFmtId="0" fontId="24" fillId="0" borderId="2" xfId="0" applyFont="1" applyBorder="1" applyAlignment="1">
      <alignment horizontal="center" vertical="center"/>
    </xf>
    <xf numFmtId="0" fontId="24" fillId="18" borderId="2" xfId="0" applyFont="1" applyFill="1" applyBorder="1" applyAlignment="1">
      <alignment horizontal="left" vertical="center" wrapText="1"/>
    </xf>
    <xf numFmtId="0" fontId="24" fillId="19" borderId="2" xfId="0" applyFont="1" applyFill="1" applyBorder="1" applyAlignment="1">
      <alignment horizontal="left" vertical="center" wrapText="1"/>
    </xf>
    <xf numFmtId="0" fontId="12" fillId="0" borderId="3" xfId="0" applyFont="1" applyBorder="1" applyAlignment="1">
      <alignment horizontal="center" vertical="center"/>
    </xf>
    <xf numFmtId="0" fontId="12" fillId="0" borderId="3" xfId="0" applyFont="1" applyBorder="1" applyAlignment="1">
      <alignment horizontal="left" vertical="center" wrapText="1"/>
    </xf>
    <xf numFmtId="0" fontId="13" fillId="0" borderId="3" xfId="0" applyFont="1" applyBorder="1" applyAlignment="1">
      <alignment horizontal="center" vertical="center"/>
    </xf>
    <xf numFmtId="4" fontId="12" fillId="0" borderId="3" xfId="0" applyNumberFormat="1" applyFont="1" applyBorder="1" applyAlignment="1">
      <alignment horizontal="center" vertical="center"/>
    </xf>
    <xf numFmtId="164" fontId="12" fillId="0" borderId="2" xfId="0" applyNumberFormat="1" applyFont="1" applyBorder="1" applyAlignment="1">
      <alignment horizontal="center" vertical="center"/>
    </xf>
    <xf numFmtId="1" fontId="13" fillId="0" borderId="3" xfId="3" applyNumberFormat="1" applyFont="1" applyBorder="1" applyAlignment="1">
      <alignment horizontal="center" vertical="center"/>
    </xf>
    <xf numFmtId="0" fontId="13" fillId="0" borderId="3" xfId="3" applyFont="1" applyBorder="1" applyAlignment="1">
      <alignment horizontal="left" vertical="top" wrapText="1"/>
    </xf>
    <xf numFmtId="0" fontId="13" fillId="0" borderId="3" xfId="3" applyFont="1" applyBorder="1" applyAlignment="1">
      <alignment horizontal="center" vertical="center"/>
    </xf>
    <xf numFmtId="0" fontId="13" fillId="12" borderId="2" xfId="3" applyFont="1" applyFill="1" applyBorder="1"/>
    <xf numFmtId="0" fontId="13" fillId="12" borderId="2" xfId="3" applyFont="1" applyFill="1" applyBorder="1" applyAlignment="1">
      <alignment horizontal="left" wrapText="1"/>
    </xf>
    <xf numFmtId="0" fontId="13" fillId="12" borderId="2" xfId="3" applyFont="1" applyFill="1" applyBorder="1" applyAlignment="1">
      <alignment horizontal="center"/>
    </xf>
    <xf numFmtId="4" fontId="12" fillId="12" borderId="2" xfId="3" applyNumberFormat="1" applyFont="1" applyFill="1" applyBorder="1" applyAlignment="1">
      <alignment horizontal="right"/>
    </xf>
    <xf numFmtId="4" fontId="12" fillId="12" borderId="2" xfId="3" applyNumberFormat="1" applyFont="1" applyFill="1" applyBorder="1" applyAlignment="1">
      <alignment horizontal="center"/>
    </xf>
    <xf numFmtId="4" fontId="13" fillId="12" borderId="2" xfId="3" applyNumberFormat="1" applyFont="1" applyFill="1" applyBorder="1" applyAlignment="1">
      <alignment horizontal="center" wrapText="1"/>
    </xf>
    <xf numFmtId="0" fontId="13" fillId="14" borderId="2" xfId="3" applyFont="1" applyFill="1" applyBorder="1"/>
    <xf numFmtId="0" fontId="13" fillId="14" borderId="2" xfId="3" applyFont="1" applyFill="1" applyBorder="1" applyAlignment="1">
      <alignment horizontal="left" wrapText="1"/>
    </xf>
    <xf numFmtId="0" fontId="13" fillId="14" borderId="2" xfId="3" applyFont="1" applyFill="1" applyBorder="1" applyAlignment="1">
      <alignment horizontal="center"/>
    </xf>
    <xf numFmtId="4" fontId="36" fillId="14" borderId="2" xfId="3" applyNumberFormat="1" applyFont="1" applyFill="1" applyBorder="1" applyAlignment="1">
      <alignment horizontal="right"/>
    </xf>
    <xf numFmtId="4" fontId="36" fillId="14" borderId="2" xfId="3" applyNumberFormat="1" applyFont="1" applyFill="1" applyBorder="1" applyAlignment="1">
      <alignment horizontal="center"/>
    </xf>
    <xf numFmtId="4" fontId="13" fillId="14" borderId="2" xfId="3" applyNumberFormat="1" applyFont="1" applyFill="1" applyBorder="1" applyAlignment="1">
      <alignment horizontal="center" wrapText="1"/>
    </xf>
    <xf numFmtId="164" fontId="13" fillId="0" borderId="2" xfId="0" applyNumberFormat="1" applyFont="1" applyBorder="1" applyAlignment="1">
      <alignment horizontal="center" vertical="center" wrapText="1"/>
    </xf>
    <xf numFmtId="4" fontId="13" fillId="0" borderId="2" xfId="3" applyNumberFormat="1" applyFont="1" applyBorder="1" applyAlignment="1">
      <alignment horizontal="center" vertical="center" wrapText="1"/>
    </xf>
    <xf numFmtId="4" fontId="13" fillId="6" borderId="2" xfId="3" applyNumberFormat="1" applyFont="1" applyFill="1" applyBorder="1" applyAlignment="1">
      <alignment horizontal="center" vertical="center"/>
    </xf>
    <xf numFmtId="4" fontId="14" fillId="0" borderId="2" xfId="3" applyNumberFormat="1" applyFont="1" applyBorder="1" applyAlignment="1">
      <alignment horizontal="center" vertical="center"/>
    </xf>
    <xf numFmtId="49" fontId="13" fillId="18" borderId="2" xfId="4" applyNumberFormat="1" applyFont="1" applyFill="1" applyBorder="1" applyAlignment="1">
      <alignment vertical="center" wrapText="1"/>
    </xf>
    <xf numFmtId="0" fontId="13" fillId="19" borderId="2" xfId="3" applyFont="1" applyFill="1" applyBorder="1" applyAlignment="1">
      <alignment horizontal="left" vertical="center" wrapText="1"/>
    </xf>
    <xf numFmtId="49" fontId="13" fillId="21" borderId="3" xfId="4" applyNumberFormat="1" applyFont="1" applyFill="1" applyBorder="1" applyAlignment="1">
      <alignment vertical="center" wrapText="1"/>
    </xf>
    <xf numFmtId="2" fontId="13" fillId="0" borderId="3" xfId="4" applyNumberFormat="1" applyFont="1" applyBorder="1" applyAlignment="1">
      <alignment horizontal="center" vertical="center"/>
    </xf>
    <xf numFmtId="0" fontId="13" fillId="18" borderId="2" xfId="3" applyFont="1" applyFill="1" applyBorder="1" applyAlignment="1">
      <alignment horizontal="left" vertical="center" wrapText="1"/>
    </xf>
    <xf numFmtId="49" fontId="13" fillId="21" borderId="2" xfId="4" applyNumberFormat="1" applyFont="1" applyFill="1" applyBorder="1" applyAlignment="1">
      <alignment vertical="center" wrapText="1"/>
    </xf>
    <xf numFmtId="4" fontId="11" fillId="0" borderId="2" xfId="3" applyNumberFormat="1" applyFont="1" applyBorder="1" applyAlignment="1">
      <alignment horizontal="center" vertical="center"/>
    </xf>
    <xf numFmtId="4" fontId="13" fillId="6" borderId="2" xfId="4" applyNumberFormat="1" applyFont="1" applyFill="1" applyBorder="1" applyAlignment="1">
      <alignment horizontal="center" vertical="center"/>
    </xf>
    <xf numFmtId="0" fontId="11" fillId="0" borderId="0" xfId="3" applyFont="1" applyAlignment="1">
      <alignment vertical="center"/>
    </xf>
    <xf numFmtId="4" fontId="11" fillId="0" borderId="0" xfId="10" applyNumberFormat="1" applyFont="1" applyAlignment="1">
      <alignment horizontal="center" vertical="center"/>
    </xf>
    <xf numFmtId="0" fontId="11" fillId="0" borderId="0" xfId="3" applyFont="1" applyAlignment="1">
      <alignment horizontal="center" vertical="center"/>
    </xf>
    <xf numFmtId="4" fontId="11" fillId="0" borderId="0" xfId="3" applyNumberFormat="1" applyFont="1" applyAlignment="1">
      <alignment vertical="center"/>
    </xf>
    <xf numFmtId="4" fontId="11" fillId="0" borderId="0" xfId="3" applyNumberFormat="1" applyFont="1" applyAlignment="1">
      <alignment horizontal="center" vertical="center"/>
    </xf>
    <xf numFmtId="0" fontId="11" fillId="0" borderId="2" xfId="3" applyFont="1" applyBorder="1" applyAlignment="1">
      <alignment horizontal="center" vertical="center"/>
    </xf>
    <xf numFmtId="4" fontId="11" fillId="0" borderId="2" xfId="10" applyNumberFormat="1" applyFont="1" applyBorder="1" applyAlignment="1">
      <alignment horizontal="center" vertical="center"/>
    </xf>
    <xf numFmtId="0" fontId="10" fillId="2" borderId="2" xfId="0" applyFont="1" applyFill="1" applyBorder="1" applyAlignment="1">
      <alignment horizontal="center" vertical="center"/>
    </xf>
    <xf numFmtId="0" fontId="11" fillId="2" borderId="2" xfId="0" applyFont="1" applyFill="1" applyBorder="1" applyAlignment="1">
      <alignment horizontal="center" vertical="center"/>
    </xf>
    <xf numFmtId="4" fontId="11" fillId="2" borderId="2" xfId="10" applyNumberFormat="1" applyFont="1" applyFill="1" applyBorder="1" applyAlignment="1">
      <alignment horizontal="center" vertical="center"/>
    </xf>
    <xf numFmtId="4" fontId="11" fillId="2" borderId="2" xfId="0" applyNumberFormat="1" applyFont="1" applyFill="1" applyBorder="1" applyAlignment="1">
      <alignment horizontal="center" vertical="center"/>
    </xf>
    <xf numFmtId="0" fontId="12" fillId="3" borderId="2" xfId="0" applyFont="1" applyFill="1" applyBorder="1" applyAlignment="1">
      <alignment horizontal="left" vertical="center"/>
    </xf>
    <xf numFmtId="0" fontId="11" fillId="3" borderId="2" xfId="0" applyFont="1" applyFill="1" applyBorder="1" applyAlignment="1">
      <alignment horizontal="center" vertical="center"/>
    </xf>
    <xf numFmtId="4" fontId="11" fillId="3" borderId="2" xfId="10" applyNumberFormat="1" applyFont="1" applyFill="1" applyBorder="1" applyAlignment="1">
      <alignment horizontal="center" vertical="center"/>
    </xf>
    <xf numFmtId="4" fontId="11" fillId="3" borderId="2" xfId="0" applyNumberFormat="1" applyFont="1" applyFill="1" applyBorder="1" applyAlignment="1">
      <alignment horizontal="center" vertical="center"/>
    </xf>
    <xf numFmtId="0" fontId="11" fillId="3" borderId="0" xfId="3" applyFont="1" applyFill="1" applyAlignment="1">
      <alignment vertical="center"/>
    </xf>
    <xf numFmtId="0" fontId="11" fillId="0" borderId="2" xfId="3" applyFont="1" applyBorder="1" applyAlignment="1">
      <alignment horizontal="left" vertical="center"/>
    </xf>
    <xf numFmtId="4" fontId="11" fillId="0" borderId="2" xfId="10" applyNumberFormat="1" applyFont="1" applyFill="1" applyBorder="1" applyAlignment="1">
      <alignment horizontal="center" vertical="center"/>
    </xf>
    <xf numFmtId="3" fontId="13" fillId="0" borderId="2" xfId="4" applyNumberFormat="1" applyFont="1" applyBorder="1" applyAlignment="1">
      <alignment horizontal="center" vertical="center"/>
    </xf>
    <xf numFmtId="0" fontId="14" fillId="0" borderId="2" xfId="3" applyFont="1" applyBorder="1" applyAlignment="1">
      <alignment horizontal="left" vertical="center"/>
    </xf>
    <xf numFmtId="0" fontId="13" fillId="0" borderId="2" xfId="4" applyFont="1" applyBorder="1"/>
    <xf numFmtId="4" fontId="13" fillId="0" borderId="2" xfId="10" applyNumberFormat="1" applyFont="1" applyFill="1" applyBorder="1" applyAlignment="1">
      <alignment horizontal="center"/>
    </xf>
    <xf numFmtId="0" fontId="13" fillId="0" borderId="2" xfId="4" applyFont="1" applyBorder="1" applyAlignment="1">
      <alignment horizontal="center"/>
    </xf>
    <xf numFmtId="4" fontId="13" fillId="0" borderId="2" xfId="4" applyNumberFormat="1" applyFont="1" applyBorder="1" applyAlignment="1">
      <alignment horizontal="center"/>
    </xf>
    <xf numFmtId="0" fontId="11" fillId="0" borderId="2" xfId="3" applyFont="1" applyBorder="1" applyAlignment="1">
      <alignment horizontal="left" vertical="center" wrapText="1"/>
    </xf>
    <xf numFmtId="0" fontId="25" fillId="0" borderId="2" xfId="4" applyBorder="1"/>
    <xf numFmtId="4" fontId="13" fillId="0" borderId="0" xfId="4" applyNumberFormat="1" applyFont="1" applyAlignment="1">
      <alignment horizontal="center"/>
    </xf>
    <xf numFmtId="0" fontId="13" fillId="3" borderId="2" xfId="4" applyFont="1" applyFill="1" applyBorder="1"/>
    <xf numFmtId="4" fontId="13" fillId="3" borderId="2" xfId="10" applyNumberFormat="1" applyFont="1" applyFill="1" applyBorder="1" applyAlignment="1">
      <alignment horizontal="center"/>
    </xf>
    <xf numFmtId="0" fontId="13" fillId="3" borderId="2" xfId="4" applyFont="1" applyFill="1" applyBorder="1" applyAlignment="1">
      <alignment horizontal="center"/>
    </xf>
    <xf numFmtId="4" fontId="13" fillId="3" borderId="2" xfId="4" applyNumberFormat="1" applyFont="1" applyFill="1" applyBorder="1" applyAlignment="1">
      <alignment horizontal="center"/>
    </xf>
    <xf numFmtId="4" fontId="13" fillId="0" borderId="2" xfId="10" applyNumberFormat="1" applyFont="1" applyBorder="1" applyAlignment="1">
      <alignment horizontal="center"/>
    </xf>
    <xf numFmtId="0" fontId="25" fillId="13" borderId="2" xfId="4" applyFill="1" applyBorder="1"/>
    <xf numFmtId="0" fontId="13" fillId="13" borderId="2" xfId="4" applyFont="1" applyFill="1" applyBorder="1" applyAlignment="1">
      <alignment horizontal="center"/>
    </xf>
    <xf numFmtId="0" fontId="13" fillId="13" borderId="2" xfId="4" applyFont="1" applyFill="1" applyBorder="1"/>
    <xf numFmtId="49" fontId="13" fillId="0" borderId="2" xfId="4" applyNumberFormat="1" applyFont="1" applyBorder="1" applyAlignment="1">
      <alignment vertical="center"/>
    </xf>
    <xf numFmtId="4" fontId="25" fillId="13" borderId="2" xfId="4" applyNumberFormat="1" applyFill="1" applyBorder="1"/>
    <xf numFmtId="49" fontId="13" fillId="0" borderId="3" xfId="4" applyNumberFormat="1" applyFont="1" applyBorder="1" applyAlignment="1">
      <alignment vertical="center" wrapText="1"/>
    </xf>
    <xf numFmtId="4" fontId="10" fillId="8" borderId="6" xfId="3" applyNumberFormat="1" applyFont="1" applyFill="1" applyBorder="1" applyAlignment="1">
      <alignment horizontal="center" vertical="center"/>
    </xf>
    <xf numFmtId="0" fontId="26" fillId="8" borderId="2" xfId="4" applyFont="1" applyFill="1" applyBorder="1"/>
    <xf numFmtId="0" fontId="12" fillId="8" borderId="2" xfId="4" applyFont="1" applyFill="1" applyBorder="1" applyAlignment="1">
      <alignment horizontal="center"/>
    </xf>
    <xf numFmtId="4" fontId="12" fillId="8" borderId="2" xfId="4" applyNumberFormat="1" applyFont="1" applyFill="1" applyBorder="1" applyAlignment="1">
      <alignment horizontal="center"/>
    </xf>
    <xf numFmtId="0" fontId="12" fillId="8" borderId="2" xfId="4" applyFont="1" applyFill="1" applyBorder="1"/>
    <xf numFmtId="4" fontId="38" fillId="2" borderId="3" xfId="4" applyNumberFormat="1" applyFont="1" applyFill="1" applyBorder="1" applyAlignment="1">
      <alignment horizontal="right" vertical="top" wrapText="1"/>
    </xf>
    <xf numFmtId="0" fontId="25" fillId="2" borderId="2" xfId="4" applyFill="1" applyBorder="1"/>
    <xf numFmtId="4" fontId="13" fillId="2" borderId="2" xfId="4" applyNumberFormat="1" applyFont="1" applyFill="1" applyBorder="1" applyAlignment="1">
      <alignment horizontal="center"/>
    </xf>
    <xf numFmtId="0" fontId="13" fillId="2" borderId="2" xfId="4" applyFont="1" applyFill="1" applyBorder="1" applyAlignment="1">
      <alignment horizontal="center"/>
    </xf>
    <xf numFmtId="4" fontId="25" fillId="2" borderId="2" xfId="4" applyNumberFormat="1" applyFill="1" applyBorder="1"/>
    <xf numFmtId="4" fontId="25" fillId="2" borderId="2" xfId="4" applyNumberFormat="1" applyFill="1" applyBorder="1" applyAlignment="1">
      <alignment horizontal="center"/>
    </xf>
    <xf numFmtId="0" fontId="13" fillId="2" borderId="2" xfId="4" applyFont="1" applyFill="1" applyBorder="1"/>
    <xf numFmtId="0" fontId="11" fillId="4" borderId="2" xfId="3" applyFont="1" applyFill="1" applyBorder="1" applyAlignment="1">
      <alignment horizontal="left" vertical="center" wrapText="1"/>
    </xf>
    <xf numFmtId="1" fontId="11" fillId="4" borderId="2" xfId="3" applyNumberFormat="1" applyFont="1" applyFill="1" applyBorder="1" applyAlignment="1">
      <alignment horizontal="center" vertical="center"/>
    </xf>
    <xf numFmtId="4" fontId="38" fillId="8" borderId="3" xfId="4" applyNumberFormat="1" applyFont="1" applyFill="1" applyBorder="1" applyAlignment="1">
      <alignment horizontal="right" vertical="top" wrapText="1"/>
    </xf>
    <xf numFmtId="0" fontId="25" fillId="8" borderId="2" xfId="4" applyFill="1" applyBorder="1"/>
    <xf numFmtId="0" fontId="13" fillId="8" borderId="2" xfId="4" applyFont="1" applyFill="1" applyBorder="1" applyAlignment="1">
      <alignment horizontal="center"/>
    </xf>
    <xf numFmtId="0" fontId="25" fillId="15" borderId="2" xfId="4" applyFill="1" applyBorder="1"/>
    <xf numFmtId="0" fontId="13" fillId="15" borderId="2" xfId="4" applyFont="1" applyFill="1" applyBorder="1" applyAlignment="1">
      <alignment horizontal="center"/>
    </xf>
    <xf numFmtId="4" fontId="12" fillId="15" borderId="2" xfId="4" applyNumberFormat="1" applyFont="1" applyFill="1" applyBorder="1" applyAlignment="1">
      <alignment horizontal="center"/>
    </xf>
    <xf numFmtId="0" fontId="12" fillId="15" borderId="2" xfId="4" applyFont="1" applyFill="1" applyBorder="1"/>
    <xf numFmtId="2" fontId="11" fillId="0" borderId="0" xfId="3" applyNumberFormat="1" applyFont="1" applyAlignment="1">
      <alignment vertical="center"/>
    </xf>
    <xf numFmtId="49" fontId="13" fillId="9" borderId="2" xfId="4" applyNumberFormat="1" applyFont="1" applyFill="1" applyBorder="1" applyAlignment="1">
      <alignment vertical="center" wrapText="1"/>
    </xf>
    <xf numFmtId="0" fontId="13" fillId="9" borderId="2" xfId="3" applyFont="1" applyFill="1" applyBorder="1" applyAlignment="1">
      <alignment horizontal="left" vertical="center" wrapText="1"/>
    </xf>
    <xf numFmtId="0" fontId="9" fillId="0" borderId="0" xfId="3"/>
    <xf numFmtId="1" fontId="12" fillId="4" borderId="2" xfId="3" applyNumberFormat="1" applyFont="1" applyFill="1" applyBorder="1" applyAlignment="1">
      <alignment horizontal="center" vertical="center"/>
    </xf>
    <xf numFmtId="4" fontId="12" fillId="0" borderId="2" xfId="3" applyNumberFormat="1" applyFont="1" applyBorder="1" applyAlignment="1">
      <alignment horizontal="center" vertical="center"/>
    </xf>
    <xf numFmtId="0" fontId="12" fillId="2" borderId="2" xfId="3" applyFont="1" applyFill="1" applyBorder="1" applyAlignment="1">
      <alignment horizontal="center" vertical="center"/>
    </xf>
    <xf numFmtId="1" fontId="12" fillId="3" borderId="2" xfId="3" applyNumberFormat="1" applyFont="1" applyFill="1" applyBorder="1" applyAlignment="1">
      <alignment horizontal="center" vertical="center"/>
    </xf>
    <xf numFmtId="0" fontId="12" fillId="3" borderId="2" xfId="3" applyFont="1" applyFill="1" applyBorder="1" applyAlignment="1">
      <alignment horizontal="left" vertical="center"/>
    </xf>
    <xf numFmtId="4" fontId="12" fillId="3" borderId="2" xfId="3" applyNumberFormat="1" applyFont="1" applyFill="1" applyBorder="1" applyAlignment="1">
      <alignment horizontal="center" vertical="center"/>
    </xf>
    <xf numFmtId="0" fontId="13" fillId="3" borderId="2" xfId="3" applyFont="1" applyFill="1" applyBorder="1" applyAlignment="1">
      <alignment horizontal="center" vertical="center"/>
    </xf>
    <xf numFmtId="0" fontId="12" fillId="3" borderId="2" xfId="3" applyFont="1" applyFill="1" applyBorder="1" applyAlignment="1">
      <alignment horizontal="center" vertical="center"/>
    </xf>
    <xf numFmtId="0" fontId="9" fillId="0" borderId="2" xfId="3" applyBorder="1"/>
    <xf numFmtId="1" fontId="12" fillId="13" borderId="2" xfId="12" applyNumberFormat="1" applyFont="1" applyFill="1" applyBorder="1" applyAlignment="1">
      <alignment horizontal="center" vertical="center" wrapText="1"/>
    </xf>
    <xf numFmtId="49" fontId="12" fillId="2" borderId="2" xfId="12" applyNumberFormat="1" applyFont="1" applyFill="1" applyBorder="1" applyAlignment="1">
      <alignment horizontal="center" vertical="center" wrapText="1"/>
    </xf>
    <xf numFmtId="0" fontId="3" fillId="2" borderId="2" xfId="12" applyFill="1" applyBorder="1" applyAlignment="1">
      <alignment horizontal="center" vertical="center"/>
    </xf>
    <xf numFmtId="4" fontId="3" fillId="2" borderId="2" xfId="12" applyNumberFormat="1" applyFill="1" applyBorder="1" applyAlignment="1">
      <alignment horizontal="right" vertical="top" wrapText="1"/>
    </xf>
    <xf numFmtId="4" fontId="3" fillId="0" borderId="2" xfId="12" applyNumberFormat="1" applyBorder="1" applyAlignment="1">
      <alignment horizontal="center"/>
    </xf>
    <xf numFmtId="4" fontId="3" fillId="2" borderId="2" xfId="12" applyNumberFormat="1" applyFill="1" applyBorder="1" applyAlignment="1">
      <alignment horizontal="center"/>
    </xf>
    <xf numFmtId="1" fontId="13" fillId="9" borderId="2" xfId="3" applyNumberFormat="1" applyFont="1" applyFill="1" applyBorder="1" applyAlignment="1">
      <alignment horizontal="center" vertical="center"/>
    </xf>
    <xf numFmtId="0" fontId="13" fillId="9" borderId="2" xfId="3" applyFont="1" applyFill="1" applyBorder="1" applyAlignment="1">
      <alignment horizontal="center" vertical="center"/>
    </xf>
    <xf numFmtId="4" fontId="13" fillId="9" borderId="2" xfId="3" applyNumberFormat="1" applyFont="1" applyFill="1" applyBorder="1" applyAlignment="1">
      <alignment horizontal="center" vertical="center"/>
    </xf>
    <xf numFmtId="0" fontId="9" fillId="9" borderId="2" xfId="3" applyFill="1" applyBorder="1" applyAlignment="1">
      <alignment horizontal="center"/>
    </xf>
    <xf numFmtId="0" fontId="9" fillId="9" borderId="0" xfId="3" applyFill="1"/>
    <xf numFmtId="0" fontId="13" fillId="9" borderId="2" xfId="3" applyFont="1" applyFill="1" applyBorder="1" applyAlignment="1">
      <alignment horizontal="left" vertical="center"/>
    </xf>
    <xf numFmtId="0" fontId="9" fillId="9" borderId="2" xfId="3" applyFill="1" applyBorder="1"/>
    <xf numFmtId="0" fontId="13" fillId="9" borderId="2" xfId="3" applyFont="1" applyFill="1" applyBorder="1" applyAlignment="1">
      <alignment horizontal="center" vertical="center" wrapText="1"/>
    </xf>
    <xf numFmtId="49" fontId="13" fillId="9" borderId="2" xfId="12" applyNumberFormat="1" applyFont="1" applyFill="1" applyBorder="1" applyAlignment="1">
      <alignment horizontal="center" vertical="center" wrapText="1"/>
    </xf>
    <xf numFmtId="1" fontId="13" fillId="9" borderId="2" xfId="12" applyNumberFormat="1" applyFont="1" applyFill="1" applyBorder="1" applyAlignment="1">
      <alignment horizontal="center" vertical="center"/>
    </xf>
    <xf numFmtId="49" fontId="13" fillId="9" borderId="2" xfId="12" applyNumberFormat="1" applyFont="1" applyFill="1" applyBorder="1" applyAlignment="1">
      <alignment vertical="center" wrapText="1"/>
    </xf>
    <xf numFmtId="0" fontId="13" fillId="9" borderId="2" xfId="12" applyFont="1" applyFill="1" applyBorder="1" applyAlignment="1">
      <alignment horizontal="center" vertical="center"/>
    </xf>
    <xf numFmtId="4" fontId="13" fillId="9" borderId="2" xfId="12" applyNumberFormat="1" applyFont="1" applyFill="1" applyBorder="1" applyAlignment="1">
      <alignment horizontal="center" vertical="center"/>
    </xf>
    <xf numFmtId="3" fontId="13" fillId="9" borderId="2" xfId="12" applyNumberFormat="1" applyFont="1" applyFill="1" applyBorder="1" applyAlignment="1">
      <alignment horizontal="center" vertical="center"/>
    </xf>
    <xf numFmtId="1" fontId="13" fillId="19" borderId="2" xfId="3" applyNumberFormat="1" applyFont="1" applyFill="1" applyBorder="1" applyAlignment="1">
      <alignment horizontal="center" vertical="center"/>
    </xf>
    <xf numFmtId="0" fontId="13" fillId="19" borderId="2" xfId="3" applyFont="1" applyFill="1" applyBorder="1" applyAlignment="1">
      <alignment horizontal="left" vertical="center"/>
    </xf>
    <xf numFmtId="0" fontId="13" fillId="19" borderId="2" xfId="3" applyFont="1" applyFill="1" applyBorder="1" applyAlignment="1">
      <alignment horizontal="center" vertical="center"/>
    </xf>
    <xf numFmtId="4" fontId="13" fillId="19" borderId="2" xfId="3" applyNumberFormat="1" applyFont="1" applyFill="1" applyBorder="1" applyAlignment="1">
      <alignment horizontal="center" vertical="center"/>
    </xf>
    <xf numFmtId="0" fontId="9" fillId="19" borderId="2" xfId="3" applyFill="1" applyBorder="1"/>
    <xf numFmtId="0" fontId="9" fillId="19" borderId="0" xfId="3" applyFill="1"/>
    <xf numFmtId="0" fontId="9" fillId="19" borderId="2" xfId="3" applyFill="1" applyBorder="1" applyAlignment="1">
      <alignment horizontal="center"/>
    </xf>
    <xf numFmtId="49" fontId="13" fillId="19" borderId="2" xfId="12" applyNumberFormat="1" applyFont="1" applyFill="1" applyBorder="1" applyAlignment="1">
      <alignment vertical="center" wrapText="1"/>
    </xf>
    <xf numFmtId="49" fontId="13" fillId="19" borderId="2" xfId="12" applyNumberFormat="1" applyFont="1" applyFill="1" applyBorder="1" applyAlignment="1">
      <alignment horizontal="center" vertical="center" wrapText="1"/>
    </xf>
    <xf numFmtId="3" fontId="13" fillId="19" borderId="2" xfId="3" applyNumberFormat="1" applyFont="1" applyFill="1" applyBorder="1" applyAlignment="1">
      <alignment horizontal="center" vertical="center"/>
    </xf>
    <xf numFmtId="1" fontId="13" fillId="3" borderId="2" xfId="3" applyNumberFormat="1" applyFont="1" applyFill="1" applyBorder="1" applyAlignment="1">
      <alignment horizontal="center" vertical="center"/>
    </xf>
    <xf numFmtId="0" fontId="13" fillId="3" borderId="2" xfId="3" applyFont="1" applyFill="1" applyBorder="1" applyAlignment="1">
      <alignment horizontal="left" vertical="center"/>
    </xf>
    <xf numFmtId="4" fontId="13" fillId="3" borderId="2" xfId="3" applyNumberFormat="1" applyFont="1" applyFill="1" applyBorder="1" applyAlignment="1">
      <alignment horizontal="center" vertical="center"/>
    </xf>
    <xf numFmtId="0" fontId="9" fillId="3" borderId="2" xfId="3" applyFill="1" applyBorder="1"/>
    <xf numFmtId="0" fontId="9" fillId="3" borderId="0" xfId="3" applyFill="1"/>
    <xf numFmtId="0" fontId="9" fillId="3" borderId="2" xfId="3" applyFill="1" applyBorder="1" applyAlignment="1">
      <alignment horizontal="center"/>
    </xf>
    <xf numFmtId="0" fontId="13" fillId="3" borderId="2" xfId="3" applyFont="1" applyFill="1" applyBorder="1" applyAlignment="1">
      <alignment horizontal="left" vertical="center" wrapText="1"/>
    </xf>
    <xf numFmtId="49" fontId="13" fillId="3" borderId="2" xfId="12" applyNumberFormat="1" applyFont="1" applyFill="1" applyBorder="1" applyAlignment="1">
      <alignment horizontal="center" vertical="center" wrapText="1"/>
    </xf>
    <xf numFmtId="1" fontId="13" fillId="3" borderId="2" xfId="3" applyNumberFormat="1" applyFont="1" applyFill="1" applyBorder="1" applyAlignment="1">
      <alignment vertical="center"/>
    </xf>
    <xf numFmtId="49" fontId="13" fillId="3" borderId="2" xfId="12" applyNumberFormat="1" applyFont="1" applyFill="1" applyBorder="1" applyAlignment="1">
      <alignment vertical="center" wrapText="1"/>
    </xf>
    <xf numFmtId="0" fontId="13" fillId="3" borderId="2" xfId="12" applyFont="1" applyFill="1" applyBorder="1" applyAlignment="1">
      <alignment horizontal="center" vertical="center"/>
    </xf>
    <xf numFmtId="4" fontId="13" fillId="3" borderId="2" xfId="12" applyNumberFormat="1" applyFont="1" applyFill="1" applyBorder="1" applyAlignment="1">
      <alignment horizontal="center" vertical="center"/>
    </xf>
    <xf numFmtId="0" fontId="24" fillId="0" borderId="2" xfId="3" applyFont="1" applyBorder="1"/>
    <xf numFmtId="0" fontId="24" fillId="0" borderId="2" xfId="3" applyFont="1" applyBorder="1" applyAlignment="1">
      <alignment horizontal="center"/>
    </xf>
    <xf numFmtId="0" fontId="24" fillId="0" borderId="0" xfId="3" applyFont="1"/>
    <xf numFmtId="0" fontId="28" fillId="0" borderId="0" xfId="3" applyFont="1" applyAlignment="1">
      <alignment vertical="center"/>
    </xf>
    <xf numFmtId="0" fontId="28" fillId="0" borderId="0" xfId="3" applyFont="1" applyAlignment="1">
      <alignment horizontal="center" vertical="center"/>
    </xf>
    <xf numFmtId="2" fontId="39" fillId="4" borderId="4" xfId="3" applyNumberFormat="1" applyFont="1" applyFill="1" applyBorder="1" applyAlignment="1">
      <alignment horizontal="center" vertical="center"/>
    </xf>
    <xf numFmtId="0" fontId="39" fillId="4" borderId="2" xfId="3" applyFont="1" applyFill="1" applyBorder="1" applyAlignment="1">
      <alignment horizontal="center" vertical="center" wrapText="1"/>
    </xf>
    <xf numFmtId="0" fontId="39" fillId="4" borderId="2" xfId="3" applyFont="1" applyFill="1" applyBorder="1" applyAlignment="1">
      <alignment horizontal="center" vertical="center"/>
    </xf>
    <xf numFmtId="4" fontId="39" fillId="4" borderId="2" xfId="3" applyNumberFormat="1" applyFont="1" applyFill="1" applyBorder="1" applyAlignment="1">
      <alignment horizontal="center" vertical="center"/>
    </xf>
    <xf numFmtId="0" fontId="39" fillId="20" borderId="2" xfId="0" applyFont="1" applyFill="1" applyBorder="1" applyAlignment="1">
      <alignment horizontal="center" vertical="center"/>
    </xf>
    <xf numFmtId="0" fontId="39" fillId="20" borderId="2" xfId="0" applyFont="1" applyFill="1" applyBorder="1" applyAlignment="1">
      <alignment horizontal="left" vertical="center" wrapText="1"/>
    </xf>
    <xf numFmtId="0" fontId="28" fillId="20" borderId="2" xfId="0" applyFont="1" applyFill="1" applyBorder="1" applyAlignment="1">
      <alignment horizontal="center" vertical="center"/>
    </xf>
    <xf numFmtId="4" fontId="39" fillId="20" borderId="2" xfId="0" applyNumberFormat="1" applyFont="1" applyFill="1" applyBorder="1" applyAlignment="1">
      <alignment horizontal="center" vertical="center"/>
    </xf>
    <xf numFmtId="4" fontId="28" fillId="20" borderId="2" xfId="0" applyNumberFormat="1" applyFont="1" applyFill="1" applyBorder="1" applyAlignment="1">
      <alignment horizontal="center" vertical="center"/>
    </xf>
    <xf numFmtId="164" fontId="28" fillId="20" borderId="2" xfId="0" applyNumberFormat="1" applyFont="1" applyFill="1" applyBorder="1" applyAlignment="1">
      <alignment horizontal="center" vertical="center"/>
    </xf>
    <xf numFmtId="164" fontId="28" fillId="20" borderId="2" xfId="0" applyNumberFormat="1" applyFont="1" applyFill="1" applyBorder="1" applyAlignment="1">
      <alignment horizontal="center" vertical="center" wrapText="1"/>
    </xf>
    <xf numFmtId="16" fontId="39" fillId="14" borderId="3" xfId="0" applyNumberFormat="1" applyFont="1" applyFill="1" applyBorder="1" applyAlignment="1">
      <alignment horizontal="center" vertical="center"/>
    </xf>
    <xf numFmtId="0" fontId="39" fillId="14" borderId="3" xfId="0" applyFont="1" applyFill="1" applyBorder="1" applyAlignment="1">
      <alignment horizontal="left" vertical="center" wrapText="1"/>
    </xf>
    <xf numFmtId="0" fontId="28" fillId="14" borderId="3" xfId="0" applyFont="1" applyFill="1" applyBorder="1" applyAlignment="1">
      <alignment horizontal="center" vertical="center"/>
    </xf>
    <xf numFmtId="4" fontId="39" fillId="14" borderId="3" xfId="0" applyNumberFormat="1" applyFont="1" applyFill="1" applyBorder="1" applyAlignment="1">
      <alignment horizontal="center" vertical="center"/>
    </xf>
    <xf numFmtId="4" fontId="28" fillId="14" borderId="2" xfId="0" applyNumberFormat="1" applyFont="1" applyFill="1" applyBorder="1" applyAlignment="1">
      <alignment horizontal="center" vertical="center"/>
    </xf>
    <xf numFmtId="164" fontId="28" fillId="14" borderId="2" xfId="0" applyNumberFormat="1" applyFont="1" applyFill="1" applyBorder="1" applyAlignment="1">
      <alignment horizontal="center" vertical="center"/>
    </xf>
    <xf numFmtId="164" fontId="28" fillId="14" borderId="2" xfId="0" applyNumberFormat="1" applyFont="1" applyFill="1" applyBorder="1" applyAlignment="1">
      <alignment horizontal="center" vertical="center" wrapText="1"/>
    </xf>
    <xf numFmtId="0" fontId="39" fillId="14" borderId="3" xfId="0" applyFont="1" applyFill="1" applyBorder="1" applyAlignment="1">
      <alignment horizontal="center" vertical="center"/>
    </xf>
    <xf numFmtId="0" fontId="28" fillId="14" borderId="3" xfId="0" applyFont="1" applyFill="1" applyBorder="1" applyAlignment="1">
      <alignment horizontal="left" vertical="center" wrapText="1"/>
    </xf>
    <xf numFmtId="4" fontId="28" fillId="14" borderId="3" xfId="0" applyNumberFormat="1" applyFont="1" applyFill="1" applyBorder="1" applyAlignment="1">
      <alignment horizontal="center" vertical="center"/>
    </xf>
    <xf numFmtId="1" fontId="28" fillId="0" borderId="2" xfId="3" applyNumberFormat="1" applyFont="1" applyBorder="1" applyAlignment="1">
      <alignment horizontal="center" vertical="center"/>
    </xf>
    <xf numFmtId="0" fontId="28" fillId="0" borderId="2" xfId="3" applyFont="1" applyBorder="1" applyAlignment="1">
      <alignment horizontal="left" vertical="center" wrapText="1"/>
    </xf>
    <xf numFmtId="0" fontId="28" fillId="0" borderId="2" xfId="3" applyFont="1" applyBorder="1" applyAlignment="1">
      <alignment horizontal="center" vertical="center"/>
    </xf>
    <xf numFmtId="0" fontId="28" fillId="0" borderId="2" xfId="3" applyFont="1" applyBorder="1" applyAlignment="1">
      <alignment horizontal="center" vertical="center" wrapText="1"/>
    </xf>
    <xf numFmtId="4" fontId="28" fillId="0" borderId="2" xfId="3" applyNumberFormat="1" applyFont="1" applyBorder="1" applyAlignment="1">
      <alignment horizontal="center" vertical="center"/>
    </xf>
    <xf numFmtId="1" fontId="28" fillId="0" borderId="2" xfId="12" applyNumberFormat="1" applyFont="1" applyBorder="1" applyAlignment="1">
      <alignment horizontal="center" vertical="center"/>
    </xf>
    <xf numFmtId="49" fontId="28" fillId="0" borderId="2" xfId="12" applyNumberFormat="1" applyFont="1" applyBorder="1" applyAlignment="1">
      <alignment vertical="center" wrapText="1"/>
    </xf>
    <xf numFmtId="49" fontId="28" fillId="0" borderId="2" xfId="12" applyNumberFormat="1" applyFont="1" applyBorder="1" applyAlignment="1">
      <alignment horizontal="center" vertical="center" wrapText="1"/>
    </xf>
    <xf numFmtId="0" fontId="28" fillId="0" borderId="2" xfId="12" applyFont="1" applyBorder="1" applyAlignment="1">
      <alignment horizontal="center" vertical="center"/>
    </xf>
    <xf numFmtId="2" fontId="28" fillId="0" borderId="2" xfId="4" applyNumberFormat="1" applyFont="1" applyBorder="1" applyAlignment="1">
      <alignment horizontal="center" vertical="center"/>
    </xf>
    <xf numFmtId="0" fontId="28" fillId="0" borderId="0" xfId="4" applyFont="1"/>
    <xf numFmtId="0" fontId="28" fillId="0" borderId="0" xfId="0" applyFont="1" applyAlignment="1">
      <alignment horizontal="center" vertical="center"/>
    </xf>
    <xf numFmtId="0" fontId="28" fillId="14" borderId="2" xfId="3" applyFont="1" applyFill="1" applyBorder="1"/>
    <xf numFmtId="0" fontId="28" fillId="14" borderId="2" xfId="3" applyFont="1" applyFill="1" applyBorder="1" applyAlignment="1">
      <alignment horizontal="left" wrapText="1"/>
    </xf>
    <xf numFmtId="0" fontId="28" fillId="14" borderId="2" xfId="3" applyFont="1" applyFill="1" applyBorder="1" applyAlignment="1">
      <alignment horizontal="center"/>
    </xf>
    <xf numFmtId="4" fontId="28" fillId="14" borderId="2" xfId="3" applyNumberFormat="1" applyFont="1" applyFill="1" applyBorder="1" applyAlignment="1">
      <alignment horizontal="center" wrapText="1"/>
    </xf>
    <xf numFmtId="2" fontId="28" fillId="0" borderId="0" xfId="3" applyNumberFormat="1" applyFont="1" applyAlignment="1">
      <alignment vertical="center"/>
    </xf>
    <xf numFmtId="0" fontId="28" fillId="0" borderId="0" xfId="3" applyFont="1" applyAlignment="1">
      <alignment vertical="center" wrapText="1"/>
    </xf>
    <xf numFmtId="4" fontId="28" fillId="0" borderId="0" xfId="3" applyNumberFormat="1" applyFont="1" applyAlignment="1">
      <alignment horizontal="center" vertical="center"/>
    </xf>
    <xf numFmtId="0" fontId="24" fillId="0" borderId="2" xfId="3" applyFont="1" applyBorder="1" applyAlignment="1">
      <alignment horizontal="center" wrapText="1"/>
    </xf>
    <xf numFmtId="0" fontId="40" fillId="0" borderId="2" xfId="3" applyFont="1" applyBorder="1" applyAlignment="1">
      <alignment horizontal="center" wrapText="1"/>
    </xf>
    <xf numFmtId="0" fontId="24" fillId="0" borderId="2" xfId="3" applyFont="1" applyBorder="1" applyAlignment="1">
      <alignment horizontal="center" vertical="center"/>
    </xf>
    <xf numFmtId="0" fontId="28" fillId="0" borderId="2" xfId="3" applyFont="1" applyBorder="1" applyAlignment="1">
      <alignment horizontal="center"/>
    </xf>
    <xf numFmtId="0" fontId="28" fillId="0" borderId="2" xfId="3" applyFont="1" applyBorder="1"/>
    <xf numFmtId="0" fontId="28" fillId="0" borderId="0" xfId="3" applyFont="1"/>
    <xf numFmtId="0" fontId="29" fillId="0" borderId="0" xfId="3" applyFont="1"/>
    <xf numFmtId="1" fontId="13" fillId="18" borderId="2" xfId="3" applyNumberFormat="1" applyFont="1" applyFill="1" applyBorder="1" applyAlignment="1">
      <alignment horizontal="center" vertical="center"/>
    </xf>
    <xf numFmtId="0" fontId="13" fillId="18" borderId="2" xfId="3" applyFont="1" applyFill="1" applyBorder="1" applyAlignment="1">
      <alignment horizontal="left" vertical="center"/>
    </xf>
    <xf numFmtId="0" fontId="13" fillId="18" borderId="2" xfId="3" applyFont="1" applyFill="1" applyBorder="1" applyAlignment="1">
      <alignment horizontal="center" vertical="center"/>
    </xf>
    <xf numFmtId="0" fontId="9" fillId="18" borderId="2" xfId="3" applyFill="1" applyBorder="1"/>
    <xf numFmtId="0" fontId="9" fillId="18" borderId="0" xfId="3" applyFill="1"/>
    <xf numFmtId="1" fontId="13" fillId="18" borderId="2" xfId="3" applyNumberFormat="1" applyFont="1" applyFill="1" applyBorder="1" applyAlignment="1">
      <alignment vertical="center"/>
    </xf>
    <xf numFmtId="4" fontId="13" fillId="18" borderId="2" xfId="12" applyNumberFormat="1" applyFont="1" applyFill="1" applyBorder="1" applyAlignment="1">
      <alignment horizontal="center" vertical="center"/>
    </xf>
    <xf numFmtId="1" fontId="13" fillId="0" borderId="2" xfId="3" applyNumberFormat="1" applyFont="1" applyBorder="1" applyAlignment="1">
      <alignment vertical="center"/>
    </xf>
    <xf numFmtId="49" fontId="12" fillId="0" borderId="2" xfId="12" applyNumberFormat="1" applyFont="1" applyBorder="1" applyAlignment="1">
      <alignment horizontal="right" vertical="center" wrapText="1"/>
    </xf>
    <xf numFmtId="0" fontId="3" fillId="0" borderId="2" xfId="12" applyBorder="1" applyAlignment="1">
      <alignment horizontal="center" vertical="center"/>
    </xf>
    <xf numFmtId="4" fontId="3" fillId="0" borderId="2" xfId="12" applyNumberFormat="1" applyBorder="1" applyAlignment="1">
      <alignment horizontal="right" vertical="top" wrapText="1"/>
    </xf>
    <xf numFmtId="0" fontId="12" fillId="0" borderId="2" xfId="12" applyFont="1" applyBorder="1" applyAlignment="1">
      <alignment horizontal="right" wrapText="1"/>
    </xf>
    <xf numFmtId="0" fontId="12" fillId="0" borderId="2" xfId="12" applyFont="1" applyBorder="1" applyAlignment="1">
      <alignment horizontal="right" vertical="top" wrapText="1"/>
    </xf>
    <xf numFmtId="4" fontId="12" fillId="0" borderId="2" xfId="12" applyNumberFormat="1" applyFont="1" applyBorder="1" applyAlignment="1">
      <alignment horizontal="right" vertical="top" wrapText="1"/>
    </xf>
    <xf numFmtId="4" fontId="12" fillId="0" borderId="2" xfId="12" applyNumberFormat="1" applyFont="1" applyBorder="1" applyAlignment="1">
      <alignment horizontal="center" vertical="top" wrapText="1"/>
    </xf>
    <xf numFmtId="4" fontId="12" fillId="0" borderId="2" xfId="12" applyNumberFormat="1" applyFont="1" applyBorder="1" applyAlignment="1">
      <alignment horizontal="center" vertical="center" wrapText="1"/>
    </xf>
    <xf numFmtId="0" fontId="26" fillId="0" borderId="2" xfId="12" applyFont="1" applyBorder="1" applyAlignment="1">
      <alignment horizontal="center" vertical="center"/>
    </xf>
    <xf numFmtId="4" fontId="26" fillId="0" borderId="2" xfId="12" applyNumberFormat="1" applyFont="1" applyBorder="1" applyAlignment="1">
      <alignment horizontal="right" vertical="top" wrapText="1"/>
    </xf>
    <xf numFmtId="4" fontId="26" fillId="0" borderId="2" xfId="12" applyNumberFormat="1" applyFont="1" applyBorder="1" applyAlignment="1">
      <alignment horizontal="center"/>
    </xf>
    <xf numFmtId="0" fontId="13" fillId="0" borderId="0" xfId="0" applyFont="1" applyAlignment="1">
      <alignment vertical="center"/>
    </xf>
    <xf numFmtId="0" fontId="12" fillId="0" borderId="0" xfId="0" applyFont="1" applyAlignment="1">
      <alignment horizontal="right" vertical="center"/>
    </xf>
    <xf numFmtId="0" fontId="13" fillId="0" borderId="0" xfId="0" applyFont="1" applyAlignment="1">
      <alignment horizontal="right" vertical="center"/>
    </xf>
    <xf numFmtId="0" fontId="12" fillId="0" borderId="0" xfId="0" applyFont="1" applyAlignment="1">
      <alignment vertical="center"/>
    </xf>
    <xf numFmtId="0" fontId="12" fillId="0" borderId="0" xfId="0" applyFont="1" applyAlignment="1">
      <alignment horizontal="center" vertical="center"/>
    </xf>
    <xf numFmtId="4" fontId="12" fillId="0" borderId="0" xfId="0" applyNumberFormat="1" applyFont="1" applyAlignment="1">
      <alignment horizontal="left" vertical="center"/>
    </xf>
    <xf numFmtId="4" fontId="13" fillId="0" borderId="0" xfId="0" applyNumberFormat="1" applyFont="1" applyAlignment="1">
      <alignment horizontal="left" vertical="center"/>
    </xf>
    <xf numFmtId="0" fontId="13" fillId="0" borderId="0" xfId="0" applyFont="1"/>
    <xf numFmtId="4" fontId="13" fillId="0" borderId="0" xfId="0" applyNumberFormat="1" applyFont="1" applyAlignment="1">
      <alignment horizontal="left"/>
    </xf>
    <xf numFmtId="49" fontId="13" fillId="0" borderId="0" xfId="9" applyNumberFormat="1" applyFont="1" applyAlignment="1">
      <alignment horizontal="center"/>
    </xf>
    <xf numFmtId="0" fontId="13" fillId="0" borderId="0" xfId="9" applyFont="1" applyAlignment="1">
      <alignment horizontal="center"/>
    </xf>
    <xf numFmtId="0" fontId="13" fillId="0" borderId="0" xfId="0" applyFont="1" applyAlignment="1">
      <alignment horizontal="center" vertical="center" wrapText="1"/>
    </xf>
    <xf numFmtId="49" fontId="13" fillId="0" borderId="0" xfId="9" applyNumberFormat="1" applyFont="1" applyAlignment="1">
      <alignment horizontal="left"/>
    </xf>
    <xf numFmtId="4" fontId="13" fillId="0" borderId="0" xfId="0" applyNumberFormat="1" applyFont="1"/>
    <xf numFmtId="4" fontId="13" fillId="0" borderId="0" xfId="0" applyNumberFormat="1" applyFont="1" applyAlignment="1">
      <alignment horizontal="center"/>
    </xf>
    <xf numFmtId="49" fontId="12" fillId="0" borderId="0" xfId="9" applyNumberFormat="1" applyFont="1"/>
    <xf numFmtId="0" fontId="2" fillId="0" borderId="0" xfId="3" applyFont="1"/>
    <xf numFmtId="0" fontId="41" fillId="0" borderId="0" xfId="3" applyFont="1"/>
    <xf numFmtId="2" fontId="12" fillId="4" borderId="4" xfId="3" applyNumberFormat="1" applyFont="1" applyFill="1" applyBorder="1" applyAlignment="1">
      <alignment horizontal="center" vertical="center"/>
    </xf>
    <xf numFmtId="0" fontId="28" fillId="0" borderId="2" xfId="3" applyFont="1" applyBorder="1" applyAlignment="1">
      <alignment horizontal="left" wrapText="1"/>
    </xf>
    <xf numFmtId="4" fontId="39" fillId="0" borderId="2" xfId="3" applyNumberFormat="1" applyFont="1" applyBorder="1" applyAlignment="1">
      <alignment horizontal="right"/>
    </xf>
    <xf numFmtId="4" fontId="39" fillId="0" borderId="2" xfId="3" applyNumberFormat="1" applyFont="1" applyBorder="1" applyAlignment="1">
      <alignment horizontal="center"/>
    </xf>
    <xf numFmtId="4" fontId="28" fillId="0" borderId="2" xfId="3" applyNumberFormat="1" applyFont="1" applyBorder="1" applyAlignment="1">
      <alignment horizontal="center" wrapText="1"/>
    </xf>
    <xf numFmtId="4" fontId="24" fillId="0" borderId="2" xfId="3" applyNumberFormat="1" applyFont="1" applyBorder="1" applyAlignment="1">
      <alignment horizontal="center" vertical="center"/>
    </xf>
    <xf numFmtId="4" fontId="39" fillId="14" borderId="2" xfId="3" applyNumberFormat="1" applyFont="1" applyFill="1" applyBorder="1" applyAlignment="1">
      <alignment horizontal="right" vertical="center"/>
    </xf>
    <xf numFmtId="4" fontId="39" fillId="14" borderId="2" xfId="3" applyNumberFormat="1" applyFont="1" applyFill="1" applyBorder="1" applyAlignment="1">
      <alignment horizontal="center" vertical="center"/>
    </xf>
    <xf numFmtId="0" fontId="13" fillId="0" borderId="0" xfId="0" applyFont="1" applyAlignment="1">
      <alignment vertical="center" wrapText="1"/>
    </xf>
    <xf numFmtId="0" fontId="12" fillId="0" borderId="0" xfId="0" applyFont="1" applyAlignment="1">
      <alignment vertical="center" wrapText="1"/>
    </xf>
    <xf numFmtId="4" fontId="13" fillId="0" borderId="0" xfId="0" applyNumberFormat="1" applyFont="1" applyAlignment="1">
      <alignment vertical="center" wrapText="1"/>
    </xf>
    <xf numFmtId="0" fontId="13" fillId="0" borderId="0" xfId="0" applyFont="1" applyAlignment="1">
      <alignment wrapText="1"/>
    </xf>
    <xf numFmtId="49" fontId="13" fillId="0" borderId="0" xfId="9" applyNumberFormat="1" applyFont="1" applyAlignment="1">
      <alignment horizontal="left" vertical="top" wrapText="1"/>
    </xf>
    <xf numFmtId="1" fontId="28" fillId="0" borderId="2" xfId="3" applyNumberFormat="1" applyFont="1" applyBorder="1" applyAlignment="1">
      <alignment vertical="center"/>
    </xf>
    <xf numFmtId="0" fontId="1" fillId="0" borderId="0" xfId="3" applyFont="1"/>
    <xf numFmtId="0" fontId="13" fillId="0" borderId="0" xfId="3" applyFont="1"/>
    <xf numFmtId="0" fontId="13" fillId="0" borderId="0" xfId="3" applyFont="1" applyAlignment="1">
      <alignment horizontal="left" wrapText="1"/>
    </xf>
    <xf numFmtId="0" fontId="13" fillId="0" borderId="0" xfId="3" applyFont="1" applyAlignment="1">
      <alignment horizontal="center" wrapText="1"/>
    </xf>
    <xf numFmtId="4" fontId="13" fillId="0" borderId="0" xfId="3" applyNumberFormat="1" applyFont="1" applyAlignment="1">
      <alignment horizontal="center"/>
    </xf>
    <xf numFmtId="4" fontId="36" fillId="0" borderId="0" xfId="3" applyNumberFormat="1" applyFont="1" applyAlignment="1">
      <alignment horizontal="right"/>
    </xf>
    <xf numFmtId="4" fontId="36" fillId="0" borderId="0" xfId="3" applyNumberFormat="1" applyFont="1" applyAlignment="1">
      <alignment horizontal="center"/>
    </xf>
    <xf numFmtId="4" fontId="13" fillId="0" borderId="0" xfId="3" applyNumberFormat="1" applyFont="1" applyAlignment="1">
      <alignment horizontal="center" wrapText="1"/>
    </xf>
    <xf numFmtId="0" fontId="42" fillId="0" borderId="0" xfId="0" applyFont="1"/>
    <xf numFmtId="0" fontId="43" fillId="0" borderId="0" xfId="0" applyFont="1"/>
    <xf numFmtId="0" fontId="44" fillId="0" borderId="0" xfId="0" applyFont="1"/>
    <xf numFmtId="166" fontId="44" fillId="0" borderId="0" xfId="0" applyNumberFormat="1" applyFont="1"/>
    <xf numFmtId="0" fontId="45" fillId="0" borderId="0" xfId="0" applyFont="1"/>
    <xf numFmtId="0" fontId="44" fillId="0" borderId="0" xfId="0" applyFont="1" applyAlignment="1">
      <alignment vertical="center" wrapText="1"/>
    </xf>
    <xf numFmtId="0" fontId="44" fillId="0" borderId="0" xfId="0" applyFont="1" applyAlignment="1">
      <alignment vertical="center"/>
    </xf>
    <xf numFmtId="0" fontId="13" fillId="0" borderId="0" xfId="3" applyFont="1" applyAlignment="1">
      <alignment horizontal="left"/>
    </xf>
    <xf numFmtId="0" fontId="13" fillId="0" borderId="0" xfId="3" applyFont="1" applyAlignment="1">
      <alignment horizontal="right"/>
    </xf>
    <xf numFmtId="0" fontId="13" fillId="0" borderId="0" xfId="3" applyFont="1" applyAlignment="1">
      <alignment horizontal="center" vertical="center"/>
    </xf>
    <xf numFmtId="164" fontId="13" fillId="14" borderId="2" xfId="0" applyNumberFormat="1" applyFont="1" applyFill="1" applyBorder="1" applyAlignment="1">
      <alignment horizontal="left" vertical="center" wrapText="1"/>
    </xf>
    <xf numFmtId="1" fontId="13" fillId="0" borderId="2" xfId="3" applyNumberFormat="1" applyFont="1" applyBorder="1" applyAlignment="1">
      <alignment horizontal="center" vertical="center"/>
    </xf>
    <xf numFmtId="49" fontId="13" fillId="0" borderId="2" xfId="12" applyNumberFormat="1" applyFont="1" applyBorder="1" applyAlignment="1">
      <alignment horizontal="center" vertical="center" wrapText="1"/>
    </xf>
    <xf numFmtId="0" fontId="11" fillId="0" borderId="2" xfId="3" applyFont="1" applyBorder="1" applyAlignment="1">
      <alignment horizontal="center"/>
    </xf>
    <xf numFmtId="0" fontId="11" fillId="0" borderId="2" xfId="3" applyFont="1" applyBorder="1"/>
    <xf numFmtId="49" fontId="13" fillId="0" borderId="2" xfId="12" applyNumberFormat="1" applyFont="1" applyBorder="1" applyAlignment="1">
      <alignment vertical="center" wrapText="1"/>
    </xf>
    <xf numFmtId="0" fontId="11" fillId="0" borderId="2" xfId="3" applyFont="1" applyBorder="1" applyAlignment="1">
      <alignment horizontal="center" wrapText="1"/>
    </xf>
    <xf numFmtId="0" fontId="13" fillId="0" borderId="2" xfId="12" applyFont="1" applyBorder="1" applyAlignment="1">
      <alignment horizontal="center" vertical="center"/>
    </xf>
    <xf numFmtId="1" fontId="13" fillId="0" borderId="2" xfId="12" applyNumberFormat="1" applyFont="1" applyBorder="1" applyAlignment="1">
      <alignment horizontal="center" vertical="center"/>
    </xf>
    <xf numFmtId="0" fontId="13" fillId="0" borderId="2" xfId="3" applyFont="1" applyBorder="1" applyAlignment="1">
      <alignment horizontal="center" vertical="center" wrapText="1"/>
    </xf>
    <xf numFmtId="0" fontId="13" fillId="0" borderId="2" xfId="3" applyFont="1" applyBorder="1" applyAlignment="1">
      <alignment horizontal="center"/>
    </xf>
    <xf numFmtId="0" fontId="13" fillId="0" borderId="2" xfId="3" applyFont="1" applyBorder="1"/>
    <xf numFmtId="0" fontId="14" fillId="0" borderId="2" xfId="3" applyFont="1" applyBorder="1" applyAlignment="1">
      <alignment horizontal="center" wrapText="1"/>
    </xf>
    <xf numFmtId="4" fontId="12" fillId="12" borderId="2" xfId="0" applyNumberFormat="1" applyFont="1" applyFill="1" applyBorder="1" applyAlignment="1">
      <alignment horizontal="center" vertical="center"/>
    </xf>
    <xf numFmtId="4" fontId="12" fillId="14" borderId="2" xfId="0" applyNumberFormat="1" applyFont="1" applyFill="1" applyBorder="1" applyAlignment="1">
      <alignment horizontal="center" vertical="center"/>
    </xf>
    <xf numFmtId="4" fontId="12" fillId="0" borderId="2" xfId="0" applyNumberFormat="1" applyFont="1" applyBorder="1" applyAlignment="1">
      <alignment horizontal="center" vertical="center"/>
    </xf>
    <xf numFmtId="4" fontId="14" fillId="12" borderId="2" xfId="3" applyNumberFormat="1" applyFont="1" applyFill="1" applyBorder="1" applyAlignment="1">
      <alignment horizontal="center" wrapText="1"/>
    </xf>
    <xf numFmtId="4" fontId="12" fillId="14" borderId="2" xfId="3" applyNumberFormat="1" applyFont="1" applyFill="1" applyBorder="1" applyAlignment="1">
      <alignment horizontal="right"/>
    </xf>
    <xf numFmtId="4" fontId="12" fillId="14" borderId="2" xfId="3" applyNumberFormat="1" applyFont="1" applyFill="1" applyBorder="1" applyAlignment="1">
      <alignment horizontal="center"/>
    </xf>
    <xf numFmtId="4" fontId="14" fillId="14" borderId="2" xfId="3" applyNumberFormat="1" applyFont="1" applyFill="1" applyBorder="1" applyAlignment="1">
      <alignment horizontal="center" wrapText="1"/>
    </xf>
    <xf numFmtId="0" fontId="10" fillId="0" borderId="0" xfId="0" applyFont="1"/>
    <xf numFmtId="166" fontId="10" fillId="0" borderId="0" xfId="0" applyNumberFormat="1" applyFont="1" applyAlignment="1">
      <alignment horizontal="center" vertical="center"/>
    </xf>
    <xf numFmtId="166" fontId="11" fillId="0" borderId="0" xfId="0" applyNumberFormat="1" applyFont="1" applyAlignment="1">
      <alignment horizontal="center" vertical="center" wrapText="1"/>
    </xf>
    <xf numFmtId="0" fontId="11" fillId="0" borderId="0" xfId="0" applyFont="1" applyAlignment="1">
      <alignment horizontal="right" vertical="center"/>
    </xf>
    <xf numFmtId="0" fontId="13" fillId="6" borderId="2" xfId="3" applyFont="1" applyFill="1" applyBorder="1" applyAlignment="1">
      <alignment horizontal="left" vertical="center" wrapText="1"/>
    </xf>
    <xf numFmtId="0" fontId="13" fillId="6" borderId="2" xfId="3" applyFont="1" applyFill="1" applyBorder="1" applyAlignment="1">
      <alignment horizontal="center" vertical="center"/>
    </xf>
    <xf numFmtId="49" fontId="13" fillId="6" borderId="2" xfId="12" applyNumberFormat="1" applyFont="1" applyFill="1" applyBorder="1" applyAlignment="1">
      <alignment vertical="center" wrapText="1"/>
    </xf>
    <xf numFmtId="0" fontId="11" fillId="0" borderId="0" xfId="0" applyFont="1" applyAlignment="1">
      <alignment horizontal="left" vertical="center"/>
    </xf>
    <xf numFmtId="0" fontId="11" fillId="0" borderId="0" xfId="0" applyFont="1" applyAlignment="1">
      <alignment horizontal="left" vertical="center" wrapText="1"/>
    </xf>
    <xf numFmtId="49" fontId="12" fillId="0" borderId="0" xfId="9" applyNumberFormat="1" applyFont="1" applyAlignment="1">
      <alignment horizontal="center"/>
    </xf>
    <xf numFmtId="49" fontId="13" fillId="0" borderId="0" xfId="9" applyNumberFormat="1" applyFont="1" applyAlignment="1">
      <alignment horizontal="center"/>
    </xf>
    <xf numFmtId="0" fontId="13" fillId="0" borderId="0" xfId="3" applyFont="1" applyAlignment="1">
      <alignment horizontal="center" vertical="center"/>
    </xf>
    <xf numFmtId="0" fontId="21" fillId="0" borderId="0" xfId="3" applyFont="1" applyAlignment="1">
      <alignment horizontal="center" vertical="center"/>
    </xf>
    <xf numFmtId="0" fontId="19" fillId="4" borderId="0" xfId="3" applyFont="1" applyFill="1" applyAlignment="1">
      <alignment horizontal="center" vertical="center"/>
    </xf>
    <xf numFmtId="0" fontId="21" fillId="2" borderId="2" xfId="0" applyFont="1" applyFill="1" applyBorder="1" applyAlignment="1">
      <alignment horizontal="center" vertical="center"/>
    </xf>
    <xf numFmtId="0" fontId="11" fillId="0" borderId="2" xfId="3" applyFont="1" applyBorder="1" applyAlignment="1">
      <alignment horizontal="center" vertical="center"/>
    </xf>
    <xf numFmtId="0" fontId="10" fillId="2" borderId="2" xfId="0" applyFont="1" applyFill="1" applyBorder="1" applyAlignment="1">
      <alignment horizontal="center" vertical="center"/>
    </xf>
    <xf numFmtId="0" fontId="10" fillId="0" borderId="0" xfId="3" applyFont="1" applyAlignment="1">
      <alignment horizontal="center" vertical="center"/>
    </xf>
    <xf numFmtId="0" fontId="13" fillId="4" borderId="0" xfId="3" applyFont="1" applyFill="1" applyAlignment="1">
      <alignment horizontal="center" vertical="center"/>
    </xf>
    <xf numFmtId="0" fontId="12" fillId="0" borderId="0" xfId="3" applyFont="1" applyAlignment="1">
      <alignment horizontal="center" vertical="center"/>
    </xf>
    <xf numFmtId="2" fontId="12" fillId="4" borderId="4" xfId="3" applyNumberFormat="1" applyFont="1" applyFill="1" applyBorder="1" applyAlignment="1">
      <alignment horizontal="center" vertical="center"/>
    </xf>
    <xf numFmtId="2" fontId="12" fillId="4" borderId="1" xfId="3" applyNumberFormat="1" applyFont="1" applyFill="1" applyBorder="1" applyAlignment="1">
      <alignment horizontal="center" vertical="center"/>
    </xf>
    <xf numFmtId="2" fontId="12" fillId="4" borderId="6" xfId="3" applyNumberFormat="1" applyFont="1" applyFill="1" applyBorder="1" applyAlignment="1">
      <alignment horizontal="center" vertical="center"/>
    </xf>
    <xf numFmtId="0" fontId="28" fillId="0" borderId="0" xfId="3" applyFont="1" applyAlignment="1">
      <alignment horizontal="center" vertical="center"/>
    </xf>
    <xf numFmtId="0" fontId="12" fillId="2" borderId="2" xfId="3" applyFont="1" applyFill="1" applyBorder="1" applyAlignment="1">
      <alignment horizontal="center" vertical="center"/>
    </xf>
    <xf numFmtId="0" fontId="12" fillId="2" borderId="2" xfId="0" applyFont="1" applyFill="1" applyBorder="1" applyAlignment="1">
      <alignment horizontal="center" vertical="center"/>
    </xf>
    <xf numFmtId="0" fontId="10" fillId="0" borderId="0" xfId="0" applyFont="1" applyAlignment="1">
      <alignment horizontal="center" vertical="center"/>
    </xf>
    <xf numFmtId="0" fontId="12" fillId="0" borderId="0" xfId="0" applyFont="1" applyAlignment="1">
      <alignment horizontal="center" vertical="center" wrapText="1"/>
    </xf>
    <xf numFmtId="0" fontId="10" fillId="0" borderId="5" xfId="0" applyFont="1" applyBorder="1" applyAlignment="1">
      <alignment horizontal="left" vertical="center" wrapText="1"/>
    </xf>
  </cellXfs>
  <cellStyles count="13">
    <cellStyle name="Обычный" xfId="0" builtinId="0" customBuiltin="1"/>
    <cellStyle name="Обычный 2" xfId="3" xr:uid="{00000000-0005-0000-0000-000001000000}"/>
    <cellStyle name="Обычный 2 2 2" xfId="9" xr:uid="{7BA7D995-6F35-4287-9B22-2522F0AB5E3A}"/>
    <cellStyle name="Обычный 2 3 2" xfId="1" xr:uid="{00000000-0005-0000-0000-000002000000}"/>
    <cellStyle name="Обычный 3" xfId="4" xr:uid="{4B3D4954-6F68-4E41-AD97-A0935EC8E490}"/>
    <cellStyle name="Обычный 3 2" xfId="12" xr:uid="{DC06E469-EDDD-4EE5-96B5-A915197C82CD}"/>
    <cellStyle name="Обычный 3 2 2" xfId="11" xr:uid="{EB5FB947-3E8C-4E85-A8D6-7BB1D7A34B97}"/>
    <cellStyle name="Обычный 4" xfId="8" xr:uid="{14C5EDD4-4D3D-434A-86BB-EF1E8E61A754}"/>
    <cellStyle name="Обычный 4 3 2 3" xfId="6" xr:uid="{AA935200-0FF1-4F0C-B6F4-65AAA09F0C2C}"/>
    <cellStyle name="Обычный 6 3 7" xfId="2" xr:uid="{00000000-0005-0000-0000-000003000000}"/>
    <cellStyle name="Обычный 6 3 7 2 3" xfId="5" xr:uid="{17BBC4F7-2DAE-4B40-A44D-4A7B8215FF19}"/>
    <cellStyle name="Обычный 6 3 7 2 4" xfId="7" xr:uid="{164100D6-E373-40AA-A1E6-77A5FCCF9034}"/>
    <cellStyle name="Финансовый" xfId="10" builtinId="3"/>
  </cellStyles>
  <dxfs count="3">
    <dxf>
      <font>
        <color rgb="FF9C0006"/>
      </font>
      <fill>
        <patternFill>
          <bgColor rgb="FFFFC7CE"/>
        </patternFill>
      </fill>
    </dxf>
    <dxf>
      <font>
        <color rgb="FF9C0006"/>
      </font>
      <fill>
        <patternFill>
          <bgColor rgb="FFFFC7CE"/>
        </patternFill>
      </fill>
    </dxf>
    <dxf>
      <font>
        <color theme="2"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141D3-02C0-4141-BFF8-AAE35C915190}">
  <sheetPr>
    <outlinePr summaryBelow="0"/>
    <pageSetUpPr fitToPage="1"/>
  </sheetPr>
  <dimension ref="A1:K389"/>
  <sheetViews>
    <sheetView view="pageBreakPreview" zoomScale="80" zoomScaleNormal="70" zoomScaleSheetLayoutView="80" workbookViewId="0">
      <pane xSplit="1" ySplit="4" topLeftCell="B5" activePane="bottomRight" state="frozen"/>
      <selection pane="topRight" activeCell="B1" sqref="B1"/>
      <selection pane="bottomLeft" activeCell="A5" sqref="A5"/>
      <selection pane="bottomRight" activeCell="E1" sqref="E1:E2"/>
    </sheetView>
  </sheetViews>
  <sheetFormatPr defaultColWidth="8.85546875" defaultRowHeight="12.75"/>
  <cols>
    <col min="1" max="4" width="8.7109375" style="14" customWidth="1"/>
    <col min="5" max="5" width="105.140625" style="8" customWidth="1"/>
    <col min="6" max="6" width="8.7109375" style="7" customWidth="1"/>
    <col min="7" max="7" width="12.7109375" style="7" customWidth="1"/>
    <col min="8" max="8" width="18.7109375" style="13" customWidth="1"/>
    <col min="9" max="9" width="27.140625" style="131" customWidth="1"/>
    <col min="10" max="10" width="14.28515625" style="7" customWidth="1"/>
    <col min="11" max="16384" width="8.85546875" style="7"/>
  </cols>
  <sheetData>
    <row r="1" spans="1:9" ht="15">
      <c r="A1" s="52"/>
      <c r="B1" s="52"/>
      <c r="C1" s="52"/>
      <c r="D1" s="52"/>
      <c r="E1" s="190" t="s">
        <v>748</v>
      </c>
      <c r="F1" s="52"/>
      <c r="G1" s="52"/>
      <c r="H1" s="53"/>
      <c r="I1" s="174"/>
    </row>
    <row r="2" spans="1:9" ht="15">
      <c r="A2" s="52"/>
      <c r="B2" s="52"/>
      <c r="C2" s="52"/>
      <c r="D2" s="52"/>
      <c r="E2" s="191" t="s">
        <v>749</v>
      </c>
      <c r="F2" s="52"/>
      <c r="G2" s="52"/>
      <c r="H2" s="53"/>
      <c r="I2" s="174"/>
    </row>
    <row r="3" spans="1:9" ht="14.25">
      <c r="A3" s="541" t="s">
        <v>426</v>
      </c>
      <c r="B3" s="541"/>
      <c r="C3" s="541"/>
      <c r="D3" s="541"/>
      <c r="E3" s="541"/>
      <c r="F3" s="541"/>
      <c r="G3" s="541"/>
      <c r="H3" s="541"/>
      <c r="I3" s="541"/>
    </row>
    <row r="4" spans="1:9" ht="15">
      <c r="A4" s="542"/>
      <c r="B4" s="542"/>
      <c r="C4" s="542"/>
      <c r="D4" s="542"/>
      <c r="E4" s="542"/>
      <c r="F4" s="542"/>
      <c r="G4" s="542"/>
      <c r="H4" s="542"/>
      <c r="I4" s="542"/>
    </row>
    <row r="5" spans="1:9" s="8" customFormat="1" ht="33" customHeight="1">
      <c r="A5" s="54" t="s">
        <v>0</v>
      </c>
      <c r="B5" s="54"/>
      <c r="C5" s="54"/>
      <c r="D5" s="54"/>
      <c r="E5" s="55" t="s">
        <v>1</v>
      </c>
      <c r="F5" s="55" t="s">
        <v>240</v>
      </c>
      <c r="G5" s="173" t="s">
        <v>241</v>
      </c>
      <c r="H5" s="56" t="s">
        <v>242</v>
      </c>
      <c r="I5" s="175" t="s">
        <v>243</v>
      </c>
    </row>
    <row r="6" spans="1:9" s="1" customFormat="1" ht="15" customHeight="1">
      <c r="A6" s="543" t="s">
        <v>8</v>
      </c>
      <c r="B6" s="543"/>
      <c r="C6" s="543"/>
      <c r="D6" s="543"/>
      <c r="E6" s="543"/>
      <c r="F6" s="543"/>
      <c r="G6" s="543"/>
      <c r="H6" s="543"/>
      <c r="I6" s="543"/>
    </row>
    <row r="7" spans="1:9" s="1" customFormat="1" ht="15.75">
      <c r="A7" s="57">
        <v>1</v>
      </c>
      <c r="B7" s="57"/>
      <c r="C7" s="57"/>
      <c r="D7" s="57"/>
      <c r="E7" s="194" t="s">
        <v>417</v>
      </c>
      <c r="F7" s="58"/>
      <c r="G7" s="59"/>
      <c r="H7" s="59"/>
      <c r="I7" s="176"/>
    </row>
    <row r="8" spans="1:9" s="1" customFormat="1" ht="15.75">
      <c r="A8" s="132"/>
      <c r="B8" s="132"/>
      <c r="C8" s="132"/>
      <c r="D8" s="132"/>
      <c r="E8" s="195" t="s">
        <v>10</v>
      </c>
      <c r="F8" s="133"/>
      <c r="G8" s="134"/>
      <c r="H8" s="134"/>
      <c r="I8" s="185"/>
    </row>
    <row r="9" spans="1:9" s="1" customFormat="1" ht="15.75">
      <c r="A9" s="62"/>
      <c r="B9" s="62"/>
      <c r="C9" s="62"/>
      <c r="D9" s="62"/>
      <c r="E9" s="160" t="s">
        <v>645</v>
      </c>
      <c r="F9" s="60" t="s">
        <v>2</v>
      </c>
      <c r="G9" s="170">
        <v>352</v>
      </c>
      <c r="H9" s="61"/>
      <c r="I9" s="130">
        <f t="shared" ref="I9:I71" si="0">G9*H9</f>
        <v>0</v>
      </c>
    </row>
    <row r="10" spans="1:9" s="1" customFormat="1" ht="15.75">
      <c r="A10" s="62"/>
      <c r="B10" s="62"/>
      <c r="C10" s="62"/>
      <c r="D10" s="62"/>
      <c r="E10" s="160" t="s">
        <v>245</v>
      </c>
      <c r="F10" s="60" t="s">
        <v>2</v>
      </c>
      <c r="G10" s="170">
        <v>352</v>
      </c>
      <c r="H10" s="61"/>
      <c r="I10" s="130">
        <f t="shared" si="0"/>
        <v>0</v>
      </c>
    </row>
    <row r="11" spans="1:9" s="1" customFormat="1" ht="15.75">
      <c r="A11" s="62"/>
      <c r="B11" s="62"/>
      <c r="C11" s="62"/>
      <c r="D11" s="62"/>
      <c r="E11" s="160" t="s">
        <v>384</v>
      </c>
      <c r="F11" s="60" t="s">
        <v>2</v>
      </c>
      <c r="G11" s="170">
        <v>352</v>
      </c>
      <c r="H11" s="61"/>
      <c r="I11" s="130">
        <f t="shared" si="0"/>
        <v>0</v>
      </c>
    </row>
    <row r="12" spans="1:9" s="1" customFormat="1" ht="30">
      <c r="A12" s="62"/>
      <c r="B12" s="62"/>
      <c r="C12" s="62"/>
      <c r="D12" s="62"/>
      <c r="E12" s="188" t="s">
        <v>646</v>
      </c>
      <c r="F12" s="60" t="s">
        <v>2</v>
      </c>
      <c r="G12" s="170">
        <v>176</v>
      </c>
      <c r="H12" s="61"/>
      <c r="I12" s="130">
        <f t="shared" si="0"/>
        <v>0</v>
      </c>
    </row>
    <row r="13" spans="1:9" s="1" customFormat="1" ht="30">
      <c r="A13" s="62"/>
      <c r="B13" s="62"/>
      <c r="C13" s="62"/>
      <c r="D13" s="62"/>
      <c r="E13" s="188" t="s">
        <v>647</v>
      </c>
      <c r="F13" s="60" t="s">
        <v>2</v>
      </c>
      <c r="G13" s="170">
        <v>176</v>
      </c>
      <c r="H13" s="61"/>
      <c r="I13" s="130">
        <f t="shared" si="0"/>
        <v>0</v>
      </c>
    </row>
    <row r="14" spans="1:9" s="1" customFormat="1" ht="15.75">
      <c r="A14" s="62"/>
      <c r="B14" s="62"/>
      <c r="C14" s="62"/>
      <c r="D14" s="62"/>
      <c r="E14" s="160" t="s">
        <v>648</v>
      </c>
      <c r="F14" s="60" t="s">
        <v>2</v>
      </c>
      <c r="G14" s="170">
        <v>352</v>
      </c>
      <c r="H14" s="61"/>
      <c r="I14" s="130">
        <f t="shared" si="0"/>
        <v>0</v>
      </c>
    </row>
    <row r="15" spans="1:9" s="1" customFormat="1" ht="15.75">
      <c r="A15" s="62"/>
      <c r="B15" s="62"/>
      <c r="C15" s="62"/>
      <c r="D15" s="62"/>
      <c r="E15" s="160" t="s">
        <v>248</v>
      </c>
      <c r="F15" s="60" t="s">
        <v>2</v>
      </c>
      <c r="G15" s="170">
        <v>176</v>
      </c>
      <c r="H15" s="61"/>
      <c r="I15" s="130">
        <f t="shared" si="0"/>
        <v>0</v>
      </c>
    </row>
    <row r="16" spans="1:9" s="1" customFormat="1" ht="15.75">
      <c r="A16" s="62"/>
      <c r="B16" s="62"/>
      <c r="C16" s="62"/>
      <c r="D16" s="62"/>
      <c r="E16" s="189" t="s">
        <v>597</v>
      </c>
      <c r="F16" s="60"/>
      <c r="G16" s="170"/>
      <c r="H16" s="61"/>
      <c r="I16" s="130">
        <f t="shared" si="0"/>
        <v>0</v>
      </c>
    </row>
    <row r="17" spans="1:9" s="1" customFormat="1" ht="15.75">
      <c r="A17" s="62"/>
      <c r="B17" s="62"/>
      <c r="C17" s="62"/>
      <c r="D17" s="62"/>
      <c r="E17" s="160" t="s">
        <v>244</v>
      </c>
      <c r="F17" s="60" t="s">
        <v>2</v>
      </c>
      <c r="G17" s="170">
        <v>12</v>
      </c>
      <c r="H17" s="61"/>
      <c r="I17" s="130">
        <f t="shared" si="0"/>
        <v>0</v>
      </c>
    </row>
    <row r="18" spans="1:9" s="1" customFormat="1" ht="15.75">
      <c r="A18" s="62"/>
      <c r="B18" s="62"/>
      <c r="C18" s="62"/>
      <c r="D18" s="62"/>
      <c r="E18" s="160" t="s">
        <v>245</v>
      </c>
      <c r="F18" s="60" t="s">
        <v>2</v>
      </c>
      <c r="G18" s="170">
        <v>12</v>
      </c>
      <c r="H18" s="61"/>
      <c r="I18" s="130">
        <f t="shared" si="0"/>
        <v>0</v>
      </c>
    </row>
    <row r="19" spans="1:9" s="1" customFormat="1" ht="15.75">
      <c r="A19" s="62"/>
      <c r="B19" s="62"/>
      <c r="C19" s="62"/>
      <c r="D19" s="62"/>
      <c r="E19" s="160" t="s">
        <v>649</v>
      </c>
      <c r="F19" s="60" t="s">
        <v>2</v>
      </c>
      <c r="G19" s="170">
        <v>12</v>
      </c>
      <c r="H19" s="61"/>
      <c r="I19" s="130">
        <f t="shared" si="0"/>
        <v>0</v>
      </c>
    </row>
    <row r="20" spans="1:9" s="1" customFormat="1" ht="30">
      <c r="A20" s="62"/>
      <c r="B20" s="62"/>
      <c r="C20" s="62"/>
      <c r="D20" s="62"/>
      <c r="E20" s="188" t="s">
        <v>646</v>
      </c>
      <c r="F20" s="60" t="s">
        <v>2</v>
      </c>
      <c r="G20" s="170">
        <v>12</v>
      </c>
      <c r="H20" s="61"/>
      <c r="I20" s="130">
        <f t="shared" si="0"/>
        <v>0</v>
      </c>
    </row>
    <row r="21" spans="1:9" s="1" customFormat="1" ht="15.75">
      <c r="A21" s="62"/>
      <c r="B21" s="62"/>
      <c r="C21" s="62"/>
      <c r="D21" s="62"/>
      <c r="E21" s="183" t="s">
        <v>750</v>
      </c>
      <c r="F21" s="60" t="s">
        <v>696</v>
      </c>
      <c r="G21" s="170"/>
      <c r="H21" s="61"/>
      <c r="I21" s="130">
        <f t="shared" si="0"/>
        <v>0</v>
      </c>
    </row>
    <row r="22" spans="1:9" s="1" customFormat="1" ht="15.75">
      <c r="A22" s="62"/>
      <c r="B22" s="62"/>
      <c r="C22" s="62"/>
      <c r="D22" s="62"/>
      <c r="E22" s="184" t="s">
        <v>751</v>
      </c>
      <c r="F22" s="60" t="s">
        <v>696</v>
      </c>
      <c r="G22" s="170"/>
      <c r="H22" s="61"/>
      <c r="I22" s="130">
        <f t="shared" si="0"/>
        <v>0</v>
      </c>
    </row>
    <row r="23" spans="1:9" s="1" customFormat="1" ht="15.75">
      <c r="A23" s="133"/>
      <c r="B23" s="133"/>
      <c r="C23" s="133"/>
      <c r="D23" s="133"/>
      <c r="E23" s="195" t="s">
        <v>14</v>
      </c>
      <c r="F23" s="133"/>
      <c r="G23" s="134"/>
      <c r="H23" s="134"/>
      <c r="I23" s="134"/>
    </row>
    <row r="24" spans="1:9" s="1" customFormat="1" ht="15.75">
      <c r="A24" s="62"/>
      <c r="B24" s="62"/>
      <c r="C24" s="62"/>
      <c r="D24" s="62"/>
      <c r="E24" s="160" t="s">
        <v>650</v>
      </c>
      <c r="F24" s="60" t="s">
        <v>3</v>
      </c>
      <c r="G24" s="170">
        <v>100</v>
      </c>
      <c r="H24" s="135"/>
      <c r="I24" s="130">
        <f t="shared" si="0"/>
        <v>0</v>
      </c>
    </row>
    <row r="25" spans="1:9" s="1" customFormat="1" ht="15.75">
      <c r="A25" s="62"/>
      <c r="B25" s="62"/>
      <c r="C25" s="62"/>
      <c r="D25" s="62"/>
      <c r="E25" s="160" t="s">
        <v>651</v>
      </c>
      <c r="F25" s="60" t="s">
        <v>3</v>
      </c>
      <c r="G25" s="170">
        <v>260</v>
      </c>
      <c r="H25" s="135"/>
      <c r="I25" s="130">
        <f t="shared" si="0"/>
        <v>0</v>
      </c>
    </row>
    <row r="26" spans="1:9" s="1" customFormat="1" ht="15.75">
      <c r="A26" s="62"/>
      <c r="B26" s="62"/>
      <c r="C26" s="62"/>
      <c r="D26" s="62"/>
      <c r="E26" s="160" t="s">
        <v>652</v>
      </c>
      <c r="F26" s="60" t="s">
        <v>3</v>
      </c>
      <c r="G26" s="170">
        <v>70</v>
      </c>
      <c r="H26" s="135"/>
      <c r="I26" s="130">
        <f t="shared" si="0"/>
        <v>0</v>
      </c>
    </row>
    <row r="27" spans="1:9" s="1" customFormat="1" ht="15.75">
      <c r="A27" s="62"/>
      <c r="B27" s="62"/>
      <c r="C27" s="62"/>
      <c r="D27" s="62"/>
      <c r="E27" s="160" t="s">
        <v>653</v>
      </c>
      <c r="F27" s="60" t="s">
        <v>3</v>
      </c>
      <c r="G27" s="170">
        <v>32</v>
      </c>
      <c r="H27" s="61"/>
      <c r="I27" s="130">
        <f t="shared" si="0"/>
        <v>0</v>
      </c>
    </row>
    <row r="28" spans="1:9" s="1" customFormat="1" ht="30">
      <c r="A28" s="62"/>
      <c r="B28" s="62"/>
      <c r="C28" s="62"/>
      <c r="D28" s="62"/>
      <c r="E28" s="183" t="s">
        <v>752</v>
      </c>
      <c r="F28" s="60" t="s">
        <v>696</v>
      </c>
      <c r="G28" s="170"/>
      <c r="H28" s="61"/>
      <c r="I28" s="130"/>
    </row>
    <row r="29" spans="1:9" s="1" customFormat="1" ht="15.75">
      <c r="A29" s="62"/>
      <c r="B29" s="62"/>
      <c r="C29" s="62"/>
      <c r="D29" s="62"/>
      <c r="E29" s="184" t="s">
        <v>753</v>
      </c>
      <c r="F29" s="60" t="s">
        <v>696</v>
      </c>
      <c r="G29" s="170"/>
      <c r="H29" s="61"/>
      <c r="I29" s="130"/>
    </row>
    <row r="30" spans="1:9" s="1" customFormat="1" ht="15.75">
      <c r="A30" s="133"/>
      <c r="B30" s="133"/>
      <c r="C30" s="133"/>
      <c r="D30" s="133"/>
      <c r="E30" s="195" t="s">
        <v>20</v>
      </c>
      <c r="F30" s="133"/>
      <c r="G30" s="134"/>
      <c r="H30" s="134"/>
      <c r="I30" s="134"/>
    </row>
    <row r="31" spans="1:9" s="1" customFormat="1" ht="15.75">
      <c r="A31" s="62"/>
      <c r="B31" s="62"/>
      <c r="C31" s="62"/>
      <c r="D31" s="62"/>
      <c r="E31" s="160" t="s">
        <v>170</v>
      </c>
      <c r="F31" s="60" t="s">
        <v>3</v>
      </c>
      <c r="G31" s="170">
        <v>28</v>
      </c>
      <c r="H31" s="61"/>
      <c r="I31" s="130">
        <f t="shared" si="0"/>
        <v>0</v>
      </c>
    </row>
    <row r="32" spans="1:9" s="1" customFormat="1" ht="15.75">
      <c r="A32" s="62"/>
      <c r="B32" s="62"/>
      <c r="C32" s="62"/>
      <c r="D32" s="62"/>
      <c r="E32" s="196" t="s">
        <v>601</v>
      </c>
      <c r="F32" s="60" t="s">
        <v>3</v>
      </c>
      <c r="G32" s="170">
        <v>28</v>
      </c>
      <c r="H32" s="61"/>
      <c r="I32" s="130">
        <f t="shared" si="0"/>
        <v>0</v>
      </c>
    </row>
    <row r="33" spans="1:9" s="1" customFormat="1" ht="15.75">
      <c r="A33" s="62"/>
      <c r="B33" s="62"/>
      <c r="C33" s="62"/>
      <c r="D33" s="62"/>
      <c r="E33" s="196" t="s">
        <v>600</v>
      </c>
      <c r="F33" s="60" t="s">
        <v>3</v>
      </c>
      <c r="G33" s="170">
        <v>48</v>
      </c>
      <c r="H33" s="61"/>
      <c r="I33" s="130">
        <f t="shared" si="0"/>
        <v>0</v>
      </c>
    </row>
    <row r="34" spans="1:9" s="1" customFormat="1" ht="15.75">
      <c r="A34" s="62"/>
      <c r="B34" s="62"/>
      <c r="C34" s="62"/>
      <c r="D34" s="62"/>
      <c r="E34" s="196" t="s">
        <v>470</v>
      </c>
      <c r="F34" s="60" t="s">
        <v>3</v>
      </c>
      <c r="G34" s="170">
        <v>236</v>
      </c>
      <c r="H34" s="61"/>
      <c r="I34" s="130">
        <f t="shared" si="0"/>
        <v>0</v>
      </c>
    </row>
    <row r="35" spans="1:9" s="1" customFormat="1" ht="15.75">
      <c r="A35" s="62"/>
      <c r="B35" s="62"/>
      <c r="C35" s="62"/>
      <c r="D35" s="62"/>
      <c r="E35" s="160" t="s">
        <v>172</v>
      </c>
      <c r="F35" s="60" t="s">
        <v>3</v>
      </c>
      <c r="G35" s="170">
        <v>12</v>
      </c>
      <c r="H35" s="61"/>
      <c r="I35" s="130">
        <f t="shared" si="0"/>
        <v>0</v>
      </c>
    </row>
    <row r="36" spans="1:9" s="1" customFormat="1" ht="15.75">
      <c r="A36" s="62"/>
      <c r="B36" s="62"/>
      <c r="C36" s="62"/>
      <c r="D36" s="62"/>
      <c r="E36" s="196" t="s">
        <v>471</v>
      </c>
      <c r="F36" s="60" t="s">
        <v>3</v>
      </c>
      <c r="G36" s="170">
        <v>90</v>
      </c>
      <c r="H36" s="61"/>
      <c r="I36" s="130">
        <f t="shared" si="0"/>
        <v>0</v>
      </c>
    </row>
    <row r="37" spans="1:9" s="1" customFormat="1" ht="15.75">
      <c r="A37" s="62"/>
      <c r="B37" s="62"/>
      <c r="C37" s="62"/>
      <c r="D37" s="62"/>
      <c r="E37" s="160" t="s">
        <v>656</v>
      </c>
      <c r="F37" s="60" t="s">
        <v>2</v>
      </c>
      <c r="G37" s="170">
        <v>8</v>
      </c>
      <c r="H37" s="61"/>
      <c r="I37" s="130">
        <f t="shared" si="0"/>
        <v>0</v>
      </c>
    </row>
    <row r="38" spans="1:9" s="1" customFormat="1" ht="15.75">
      <c r="A38" s="62"/>
      <c r="B38" s="62"/>
      <c r="C38" s="62"/>
      <c r="D38" s="62"/>
      <c r="E38" s="160" t="s">
        <v>657</v>
      </c>
      <c r="F38" s="60" t="s">
        <v>2</v>
      </c>
      <c r="G38" s="170">
        <v>1</v>
      </c>
      <c r="H38" s="61"/>
      <c r="I38" s="130">
        <f t="shared" si="0"/>
        <v>0</v>
      </c>
    </row>
    <row r="39" spans="1:9" s="1" customFormat="1" ht="15.75">
      <c r="A39" s="62"/>
      <c r="B39" s="62"/>
      <c r="C39" s="62"/>
      <c r="D39" s="62"/>
      <c r="E39" s="160" t="s">
        <v>21</v>
      </c>
      <c r="F39" s="60" t="s">
        <v>2</v>
      </c>
      <c r="G39" s="170">
        <v>1</v>
      </c>
      <c r="H39" s="61"/>
      <c r="I39" s="130">
        <f t="shared" si="0"/>
        <v>0</v>
      </c>
    </row>
    <row r="40" spans="1:9" s="1" customFormat="1" ht="15.75">
      <c r="A40" s="62"/>
      <c r="B40" s="62"/>
      <c r="C40" s="62"/>
      <c r="D40" s="62"/>
      <c r="E40" s="160" t="s">
        <v>22</v>
      </c>
      <c r="F40" s="60" t="s">
        <v>2</v>
      </c>
      <c r="G40" s="170">
        <v>8</v>
      </c>
      <c r="H40" s="61"/>
      <c r="I40" s="130">
        <f t="shared" si="0"/>
        <v>0</v>
      </c>
    </row>
    <row r="41" spans="1:9" s="1" customFormat="1" ht="15.75">
      <c r="A41" s="62"/>
      <c r="B41" s="62"/>
      <c r="C41" s="62"/>
      <c r="D41" s="62"/>
      <c r="E41" s="183" t="s">
        <v>754</v>
      </c>
      <c r="F41" s="60" t="s">
        <v>696</v>
      </c>
      <c r="G41" s="170"/>
      <c r="H41" s="61"/>
      <c r="I41" s="130">
        <f t="shared" si="0"/>
        <v>0</v>
      </c>
    </row>
    <row r="42" spans="1:9" s="1" customFormat="1" ht="60">
      <c r="A42" s="62"/>
      <c r="B42" s="62"/>
      <c r="C42" s="62"/>
      <c r="D42" s="62"/>
      <c r="E42" s="184" t="s">
        <v>755</v>
      </c>
      <c r="F42" s="60" t="s">
        <v>696</v>
      </c>
      <c r="G42" s="170"/>
      <c r="H42" s="61"/>
      <c r="I42" s="130">
        <f t="shared" si="0"/>
        <v>0</v>
      </c>
    </row>
    <row r="43" spans="1:9" s="1" customFormat="1" ht="15.75">
      <c r="A43" s="186"/>
      <c r="B43" s="186"/>
      <c r="C43" s="186"/>
      <c r="D43" s="186"/>
      <c r="E43" s="195" t="s">
        <v>35</v>
      </c>
      <c r="F43" s="133"/>
      <c r="G43" s="134"/>
      <c r="H43" s="134"/>
      <c r="I43" s="185"/>
    </row>
    <row r="44" spans="1:9" s="1" customFormat="1" ht="15.75">
      <c r="A44" s="62"/>
      <c r="B44" s="62"/>
      <c r="C44" s="62"/>
      <c r="D44" s="62"/>
      <c r="E44" s="160" t="s">
        <v>658</v>
      </c>
      <c r="F44" s="60" t="s">
        <v>3</v>
      </c>
      <c r="G44" s="170">
        <v>25</v>
      </c>
      <c r="H44" s="61"/>
      <c r="I44" s="130">
        <f t="shared" si="0"/>
        <v>0</v>
      </c>
    </row>
    <row r="45" spans="1:9" s="1" customFormat="1" ht="15.75">
      <c r="A45" s="62"/>
      <c r="B45" s="62"/>
      <c r="C45" s="62"/>
      <c r="D45" s="62"/>
      <c r="E45" s="160" t="s">
        <v>659</v>
      </c>
      <c r="F45" s="60" t="s">
        <v>3</v>
      </c>
      <c r="G45" s="170">
        <v>40</v>
      </c>
      <c r="H45" s="61"/>
      <c r="I45" s="130">
        <f t="shared" si="0"/>
        <v>0</v>
      </c>
    </row>
    <row r="46" spans="1:9" s="1" customFormat="1" ht="15.75">
      <c r="A46" s="62"/>
      <c r="B46" s="62"/>
      <c r="C46" s="62"/>
      <c r="D46" s="62"/>
      <c r="E46" s="160" t="s">
        <v>660</v>
      </c>
      <c r="F46" s="60" t="s">
        <v>3</v>
      </c>
      <c r="G46" s="170">
        <v>64</v>
      </c>
      <c r="H46" s="61"/>
      <c r="I46" s="130">
        <f t="shared" si="0"/>
        <v>0</v>
      </c>
    </row>
    <row r="47" spans="1:9" s="1" customFormat="1" ht="15.75">
      <c r="A47" s="62"/>
      <c r="B47" s="62"/>
      <c r="C47" s="62"/>
      <c r="D47" s="62"/>
      <c r="E47" s="160" t="s">
        <v>661</v>
      </c>
      <c r="F47" s="60" t="s">
        <v>3</v>
      </c>
      <c r="G47" s="170">
        <v>310</v>
      </c>
      <c r="H47" s="61"/>
      <c r="I47" s="130">
        <f t="shared" si="0"/>
        <v>0</v>
      </c>
    </row>
    <row r="48" spans="1:9" s="1" customFormat="1" ht="15.75">
      <c r="A48" s="62"/>
      <c r="B48" s="62"/>
      <c r="C48" s="62"/>
      <c r="D48" s="62"/>
      <c r="E48" s="160" t="s">
        <v>605</v>
      </c>
      <c r="F48" s="63" t="s">
        <v>2</v>
      </c>
      <c r="G48" s="170">
        <v>176</v>
      </c>
      <c r="H48" s="61"/>
      <c r="I48" s="130">
        <f t="shared" si="0"/>
        <v>0</v>
      </c>
    </row>
    <row r="49" spans="1:9" s="1" customFormat="1" ht="15.75">
      <c r="A49" s="62"/>
      <c r="B49" s="62"/>
      <c r="C49" s="62"/>
      <c r="D49" s="62"/>
      <c r="E49" s="160" t="s">
        <v>272</v>
      </c>
      <c r="F49" s="60" t="s">
        <v>2</v>
      </c>
      <c r="G49" s="170">
        <v>8</v>
      </c>
      <c r="H49" s="61"/>
      <c r="I49" s="130">
        <f t="shared" si="0"/>
        <v>0</v>
      </c>
    </row>
    <row r="50" spans="1:9" s="1" customFormat="1" ht="15.75">
      <c r="A50" s="62"/>
      <c r="B50" s="62"/>
      <c r="C50" s="62"/>
      <c r="D50" s="62"/>
      <c r="E50" s="160" t="s">
        <v>260</v>
      </c>
      <c r="F50" s="60" t="s">
        <v>2</v>
      </c>
      <c r="G50" s="170">
        <v>8</v>
      </c>
      <c r="H50" s="61"/>
      <c r="I50" s="130">
        <f t="shared" si="0"/>
        <v>0</v>
      </c>
    </row>
    <row r="51" spans="1:9" s="1" customFormat="1" ht="15.75">
      <c r="A51" s="62"/>
      <c r="B51" s="62"/>
      <c r="C51" s="62"/>
      <c r="D51" s="62"/>
      <c r="E51" s="160" t="s">
        <v>598</v>
      </c>
      <c r="F51" s="60" t="s">
        <v>2</v>
      </c>
      <c r="G51" s="170">
        <v>8</v>
      </c>
      <c r="H51" s="61"/>
      <c r="I51" s="130">
        <f t="shared" si="0"/>
        <v>0</v>
      </c>
    </row>
    <row r="52" spans="1:9" s="1" customFormat="1" ht="15.75">
      <c r="A52" s="62"/>
      <c r="B52" s="62"/>
      <c r="C52" s="62"/>
      <c r="D52" s="62"/>
      <c r="E52" s="160" t="s">
        <v>599</v>
      </c>
      <c r="F52" s="60" t="s">
        <v>2</v>
      </c>
      <c r="G52" s="170">
        <v>8</v>
      </c>
      <c r="H52" s="61"/>
      <c r="I52" s="130">
        <f t="shared" si="0"/>
        <v>0</v>
      </c>
    </row>
    <row r="53" spans="1:9" s="1" customFormat="1" ht="15.75">
      <c r="A53" s="62"/>
      <c r="B53" s="62"/>
      <c r="C53" s="62"/>
      <c r="D53" s="62"/>
      <c r="E53" s="160" t="s">
        <v>38</v>
      </c>
      <c r="F53" s="60" t="s">
        <v>2</v>
      </c>
      <c r="G53" s="170">
        <v>8</v>
      </c>
      <c r="H53" s="61"/>
      <c r="I53" s="130">
        <f t="shared" si="0"/>
        <v>0</v>
      </c>
    </row>
    <row r="54" spans="1:9" s="1" customFormat="1" ht="30">
      <c r="A54" s="62"/>
      <c r="B54" s="62"/>
      <c r="C54" s="62"/>
      <c r="D54" s="62"/>
      <c r="E54" s="183" t="s">
        <v>756</v>
      </c>
      <c r="F54" s="60" t="s">
        <v>696</v>
      </c>
      <c r="G54" s="170"/>
      <c r="H54" s="61"/>
      <c r="I54" s="130">
        <f t="shared" si="0"/>
        <v>0</v>
      </c>
    </row>
    <row r="55" spans="1:9" s="1" customFormat="1" ht="15.75">
      <c r="A55" s="62"/>
      <c r="B55" s="62"/>
      <c r="C55" s="62"/>
      <c r="D55" s="62"/>
      <c r="E55" s="184" t="s">
        <v>757</v>
      </c>
      <c r="F55" s="60" t="s">
        <v>696</v>
      </c>
      <c r="G55" s="170"/>
      <c r="H55" s="61"/>
      <c r="I55" s="130">
        <f t="shared" si="0"/>
        <v>0</v>
      </c>
    </row>
    <row r="56" spans="1:9" s="1" customFormat="1" ht="15.75">
      <c r="A56" s="186"/>
      <c r="B56" s="186"/>
      <c r="C56" s="186"/>
      <c r="D56" s="186"/>
      <c r="E56" s="195" t="s">
        <v>45</v>
      </c>
      <c r="F56" s="133"/>
      <c r="G56" s="134"/>
      <c r="H56" s="134"/>
      <c r="I56" s="185">
        <f t="shared" si="0"/>
        <v>0</v>
      </c>
    </row>
    <row r="57" spans="1:9" s="1" customFormat="1" ht="15.75">
      <c r="A57" s="62"/>
      <c r="B57" s="62"/>
      <c r="C57" s="62"/>
      <c r="D57" s="62"/>
      <c r="E57" s="160" t="s">
        <v>170</v>
      </c>
      <c r="F57" s="60" t="s">
        <v>3</v>
      </c>
      <c r="G57" s="170">
        <v>28</v>
      </c>
      <c r="H57" s="61"/>
      <c r="I57" s="130">
        <f t="shared" si="0"/>
        <v>0</v>
      </c>
    </row>
    <row r="58" spans="1:9" s="1" customFormat="1" ht="15.75">
      <c r="A58" s="62"/>
      <c r="B58" s="62"/>
      <c r="C58" s="62"/>
      <c r="D58" s="62"/>
      <c r="E58" s="160" t="s">
        <v>602</v>
      </c>
      <c r="F58" s="60" t="s">
        <v>3</v>
      </c>
      <c r="G58" s="170">
        <v>28</v>
      </c>
      <c r="H58" s="2"/>
      <c r="I58" s="130">
        <f t="shared" si="0"/>
        <v>0</v>
      </c>
    </row>
    <row r="59" spans="1:9" s="1" customFormat="1" ht="15.75">
      <c r="A59" s="62"/>
      <c r="B59" s="62"/>
      <c r="C59" s="62"/>
      <c r="D59" s="62"/>
      <c r="E59" s="160" t="s">
        <v>174</v>
      </c>
      <c r="F59" s="60" t="s">
        <v>3</v>
      </c>
      <c r="G59" s="170">
        <v>48</v>
      </c>
      <c r="H59" s="2"/>
      <c r="I59" s="130">
        <f t="shared" si="0"/>
        <v>0</v>
      </c>
    </row>
    <row r="60" spans="1:9" s="1" customFormat="1" ht="15.75">
      <c r="A60" s="62"/>
      <c r="B60" s="62"/>
      <c r="C60" s="62"/>
      <c r="D60" s="62"/>
      <c r="E60" s="160" t="s">
        <v>470</v>
      </c>
      <c r="F60" s="60" t="s">
        <v>3</v>
      </c>
      <c r="G60" s="170">
        <v>236</v>
      </c>
      <c r="H60" s="2"/>
      <c r="I60" s="130">
        <f t="shared" si="0"/>
        <v>0</v>
      </c>
    </row>
    <row r="61" spans="1:9" s="1" customFormat="1" ht="15.75">
      <c r="A61" s="62"/>
      <c r="B61" s="62"/>
      <c r="C61" s="62"/>
      <c r="D61" s="62"/>
      <c r="E61" s="160" t="s">
        <v>172</v>
      </c>
      <c r="F61" s="60" t="s">
        <v>3</v>
      </c>
      <c r="G61" s="170">
        <v>17</v>
      </c>
      <c r="H61" s="61"/>
      <c r="I61" s="130">
        <f t="shared" si="0"/>
        <v>0</v>
      </c>
    </row>
    <row r="62" spans="1:9" s="1" customFormat="1" ht="15.75">
      <c r="A62" s="62"/>
      <c r="B62" s="62"/>
      <c r="C62" s="62"/>
      <c r="D62" s="62"/>
      <c r="E62" s="160" t="s">
        <v>471</v>
      </c>
      <c r="F62" s="60" t="s">
        <v>3</v>
      </c>
      <c r="G62" s="170">
        <v>90</v>
      </c>
      <c r="H62" s="61"/>
      <c r="I62" s="130">
        <f t="shared" si="0"/>
        <v>0</v>
      </c>
    </row>
    <row r="63" spans="1:9" s="1" customFormat="1" ht="15.75">
      <c r="A63" s="62"/>
      <c r="B63" s="62"/>
      <c r="C63" s="62"/>
      <c r="D63" s="62"/>
      <c r="E63" s="161" t="s">
        <v>265</v>
      </c>
      <c r="F63" s="60" t="s">
        <v>2</v>
      </c>
      <c r="G63" s="170">
        <v>8</v>
      </c>
      <c r="H63" s="61"/>
      <c r="I63" s="130">
        <f t="shared" si="0"/>
        <v>0</v>
      </c>
    </row>
    <row r="64" spans="1:9" s="1" customFormat="1" ht="15.75">
      <c r="A64" s="62"/>
      <c r="B64" s="62"/>
      <c r="C64" s="62"/>
      <c r="D64" s="62"/>
      <c r="E64" s="160" t="s">
        <v>266</v>
      </c>
      <c r="F64" s="60" t="s">
        <v>2</v>
      </c>
      <c r="G64" s="170">
        <v>1</v>
      </c>
      <c r="H64" s="61"/>
      <c r="I64" s="130">
        <f t="shared" si="0"/>
        <v>0</v>
      </c>
    </row>
    <row r="65" spans="1:9" s="1" customFormat="1" ht="15.75">
      <c r="A65" s="62"/>
      <c r="B65" s="62"/>
      <c r="C65" s="62"/>
      <c r="D65" s="62"/>
      <c r="E65" s="160" t="s">
        <v>21</v>
      </c>
      <c r="F65" s="60" t="s">
        <v>2</v>
      </c>
      <c r="G65" s="170">
        <v>1</v>
      </c>
      <c r="H65" s="61"/>
      <c r="I65" s="130">
        <f t="shared" si="0"/>
        <v>0</v>
      </c>
    </row>
    <row r="66" spans="1:9" s="1" customFormat="1" ht="15.75">
      <c r="A66" s="62"/>
      <c r="B66" s="62"/>
      <c r="C66" s="62"/>
      <c r="D66" s="62"/>
      <c r="E66" s="160" t="s">
        <v>22</v>
      </c>
      <c r="F66" s="60" t="s">
        <v>2</v>
      </c>
      <c r="G66" s="170">
        <v>8</v>
      </c>
      <c r="H66" s="61"/>
      <c r="I66" s="130">
        <f t="shared" si="0"/>
        <v>0</v>
      </c>
    </row>
    <row r="67" spans="1:9" s="1" customFormat="1" ht="15.75">
      <c r="A67" s="62"/>
      <c r="B67" s="62"/>
      <c r="C67" s="62"/>
      <c r="D67" s="62"/>
      <c r="E67" s="160" t="s">
        <v>267</v>
      </c>
      <c r="F67" s="60" t="s">
        <v>2</v>
      </c>
      <c r="G67" s="170">
        <v>1</v>
      </c>
      <c r="H67" s="61"/>
      <c r="I67" s="130">
        <f t="shared" si="0"/>
        <v>0</v>
      </c>
    </row>
    <row r="68" spans="1:9" s="1" customFormat="1" ht="15.75">
      <c r="A68" s="62"/>
      <c r="B68" s="62"/>
      <c r="C68" s="62"/>
      <c r="D68" s="62"/>
      <c r="E68" s="160" t="s">
        <v>272</v>
      </c>
      <c r="F68" s="60" t="s">
        <v>2</v>
      </c>
      <c r="G68" s="170">
        <v>1</v>
      </c>
      <c r="H68" s="61"/>
      <c r="I68" s="130">
        <f t="shared" si="0"/>
        <v>0</v>
      </c>
    </row>
    <row r="69" spans="1:9" s="1" customFormat="1" ht="15.75">
      <c r="A69" s="62"/>
      <c r="B69" s="62"/>
      <c r="C69" s="62"/>
      <c r="D69" s="62"/>
      <c r="E69" s="160" t="s">
        <v>606</v>
      </c>
      <c r="F69" s="63" t="s">
        <v>2</v>
      </c>
      <c r="G69" s="170">
        <v>176</v>
      </c>
      <c r="H69" s="61"/>
      <c r="I69" s="130">
        <f t="shared" si="0"/>
        <v>0</v>
      </c>
    </row>
    <row r="70" spans="1:9" s="1" customFormat="1" ht="15.75">
      <c r="A70" s="62"/>
      <c r="B70" s="62"/>
      <c r="C70" s="62"/>
      <c r="D70" s="62"/>
      <c r="E70" s="160" t="s">
        <v>603</v>
      </c>
      <c r="F70" s="60" t="s">
        <v>2</v>
      </c>
      <c r="G70" s="170">
        <v>8</v>
      </c>
      <c r="H70" s="61"/>
      <c r="I70" s="130">
        <f t="shared" si="0"/>
        <v>0</v>
      </c>
    </row>
    <row r="71" spans="1:9" s="1" customFormat="1" ht="15.75">
      <c r="A71" s="62"/>
      <c r="B71" s="62"/>
      <c r="C71" s="62"/>
      <c r="D71" s="62"/>
      <c r="E71" s="160" t="s">
        <v>604</v>
      </c>
      <c r="F71" s="60" t="s">
        <v>2</v>
      </c>
      <c r="G71" s="170">
        <v>8</v>
      </c>
      <c r="H71" s="61"/>
      <c r="I71" s="130">
        <f t="shared" si="0"/>
        <v>0</v>
      </c>
    </row>
    <row r="72" spans="1:9" s="1" customFormat="1" ht="30">
      <c r="A72" s="62"/>
      <c r="B72" s="62"/>
      <c r="C72" s="62"/>
      <c r="D72" s="62"/>
      <c r="E72" s="192" t="s">
        <v>758</v>
      </c>
      <c r="F72" s="60" t="s">
        <v>696</v>
      </c>
      <c r="G72" s="170"/>
      <c r="H72" s="61"/>
      <c r="I72" s="130"/>
    </row>
    <row r="73" spans="1:9" s="1" customFormat="1" ht="30">
      <c r="A73" s="62"/>
      <c r="B73" s="62"/>
      <c r="C73" s="62"/>
      <c r="D73" s="62"/>
      <c r="E73" s="193" t="s">
        <v>759</v>
      </c>
      <c r="F73" s="60" t="s">
        <v>696</v>
      </c>
      <c r="G73" s="170"/>
      <c r="H73" s="61"/>
      <c r="I73" s="130"/>
    </row>
    <row r="74" spans="1:9" s="1" customFormat="1" ht="30">
      <c r="A74" s="186"/>
      <c r="B74" s="186"/>
      <c r="C74" s="186"/>
      <c r="D74" s="186"/>
      <c r="E74" s="195" t="s">
        <v>418</v>
      </c>
      <c r="F74" s="133"/>
      <c r="G74" s="134"/>
      <c r="H74" s="134"/>
      <c r="I74" s="185">
        <f t="shared" ref="I74:I137" si="1">G74*H74</f>
        <v>0</v>
      </c>
    </row>
    <row r="75" spans="1:9" s="1" customFormat="1" ht="15.75">
      <c r="A75" s="186"/>
      <c r="B75" s="186"/>
      <c r="C75" s="186"/>
      <c r="D75" s="186"/>
      <c r="E75" s="195" t="s">
        <v>139</v>
      </c>
      <c r="F75" s="133"/>
      <c r="G75" s="134"/>
      <c r="H75" s="134"/>
      <c r="I75" s="185">
        <f t="shared" si="1"/>
        <v>0</v>
      </c>
    </row>
    <row r="76" spans="1:9" s="1" customFormat="1" ht="15.75">
      <c r="A76" s="62"/>
      <c r="B76" s="62"/>
      <c r="C76" s="62"/>
      <c r="D76" s="62"/>
      <c r="E76" s="161" t="s">
        <v>662</v>
      </c>
      <c r="F76" s="60" t="s">
        <v>3</v>
      </c>
      <c r="G76" s="170">
        <v>3150</v>
      </c>
      <c r="H76" s="61"/>
      <c r="I76" s="130">
        <f t="shared" si="1"/>
        <v>0</v>
      </c>
    </row>
    <row r="77" spans="1:9" s="1" customFormat="1" ht="15.75">
      <c r="A77" s="62"/>
      <c r="B77" s="62"/>
      <c r="C77" s="62"/>
      <c r="D77" s="62"/>
      <c r="E77" s="161" t="s">
        <v>49</v>
      </c>
      <c r="F77" s="60" t="s">
        <v>2</v>
      </c>
      <c r="G77" s="170">
        <v>164</v>
      </c>
      <c r="H77" s="61"/>
      <c r="I77" s="130">
        <f t="shared" si="1"/>
        <v>0</v>
      </c>
    </row>
    <row r="78" spans="1:9" s="1" customFormat="1" ht="15.75">
      <c r="A78" s="62"/>
      <c r="B78" s="62"/>
      <c r="C78" s="62"/>
      <c r="D78" s="62"/>
      <c r="E78" s="161" t="s">
        <v>50</v>
      </c>
      <c r="F78" s="60" t="s">
        <v>2</v>
      </c>
      <c r="G78" s="170">
        <v>164</v>
      </c>
      <c r="H78" s="61"/>
      <c r="I78" s="130">
        <f t="shared" si="1"/>
        <v>0</v>
      </c>
    </row>
    <row r="79" spans="1:9" s="1" customFormat="1" ht="15.75">
      <c r="A79" s="62"/>
      <c r="B79" s="62"/>
      <c r="C79" s="62"/>
      <c r="D79" s="62"/>
      <c r="E79" s="161" t="s">
        <v>51</v>
      </c>
      <c r="F79" s="60" t="s">
        <v>2</v>
      </c>
      <c r="G79" s="170">
        <v>164</v>
      </c>
      <c r="H79" s="61"/>
      <c r="I79" s="130">
        <f t="shared" si="1"/>
        <v>0</v>
      </c>
    </row>
    <row r="80" spans="1:9" s="1" customFormat="1" ht="15.75">
      <c r="A80" s="62"/>
      <c r="B80" s="62"/>
      <c r="C80" s="62"/>
      <c r="D80" s="62"/>
      <c r="E80" s="161" t="s">
        <v>52</v>
      </c>
      <c r="F80" s="60" t="s">
        <v>2</v>
      </c>
      <c r="G80" s="170">
        <v>164</v>
      </c>
      <c r="H80" s="61"/>
      <c r="I80" s="130">
        <f t="shared" si="1"/>
        <v>0</v>
      </c>
    </row>
    <row r="81" spans="1:10" s="1" customFormat="1" ht="15.75">
      <c r="A81" s="62"/>
      <c r="B81" s="62"/>
      <c r="C81" s="62"/>
      <c r="D81" s="62"/>
      <c r="E81" s="161" t="s">
        <v>53</v>
      </c>
      <c r="F81" s="60" t="s">
        <v>2</v>
      </c>
      <c r="G81" s="170">
        <v>1576</v>
      </c>
      <c r="H81" s="61"/>
      <c r="I81" s="130">
        <f t="shared" si="1"/>
        <v>0</v>
      </c>
    </row>
    <row r="82" spans="1:10" s="1" customFormat="1" ht="15.75">
      <c r="A82" s="62"/>
      <c r="B82" s="62"/>
      <c r="C82" s="62"/>
      <c r="D82" s="62"/>
      <c r="E82" s="197" t="s">
        <v>121</v>
      </c>
      <c r="F82" s="60" t="s">
        <v>2</v>
      </c>
      <c r="G82" s="170">
        <v>3150</v>
      </c>
      <c r="H82" s="61"/>
      <c r="I82" s="130">
        <f t="shared" si="1"/>
        <v>0</v>
      </c>
    </row>
    <row r="83" spans="1:10" s="1" customFormat="1" ht="15.75">
      <c r="A83" s="62"/>
      <c r="B83" s="62"/>
      <c r="C83" s="62"/>
      <c r="D83" s="62"/>
      <c r="E83" s="161" t="s">
        <v>119</v>
      </c>
      <c r="F83" s="60" t="s">
        <v>2</v>
      </c>
      <c r="G83" s="170">
        <v>328</v>
      </c>
      <c r="H83" s="61"/>
      <c r="I83" s="130">
        <f t="shared" si="1"/>
        <v>0</v>
      </c>
    </row>
    <row r="84" spans="1:10" s="1" customFormat="1" ht="15.75">
      <c r="A84" s="62"/>
      <c r="B84" s="62"/>
      <c r="C84" s="62"/>
      <c r="D84" s="62"/>
      <c r="E84" s="192" t="s">
        <v>760</v>
      </c>
      <c r="F84" s="60" t="s">
        <v>696</v>
      </c>
      <c r="G84" s="170"/>
      <c r="H84" s="61"/>
      <c r="I84" s="130"/>
    </row>
    <row r="85" spans="1:10" s="1" customFormat="1" ht="15.75">
      <c r="A85" s="62"/>
      <c r="B85" s="62"/>
      <c r="C85" s="62"/>
      <c r="D85" s="62"/>
      <c r="E85" s="184" t="s">
        <v>761</v>
      </c>
      <c r="F85" s="60" t="s">
        <v>696</v>
      </c>
      <c r="G85" s="170"/>
      <c r="H85" s="61"/>
      <c r="I85" s="130"/>
    </row>
    <row r="86" spans="1:10" s="1" customFormat="1" ht="15.75">
      <c r="A86" s="186"/>
      <c r="B86" s="186"/>
      <c r="C86" s="186"/>
      <c r="D86" s="186"/>
      <c r="E86" s="195" t="s">
        <v>144</v>
      </c>
      <c r="F86" s="133"/>
      <c r="G86" s="134"/>
      <c r="H86" s="134"/>
      <c r="I86" s="185">
        <f t="shared" si="1"/>
        <v>0</v>
      </c>
    </row>
    <row r="87" spans="1:10" s="1" customFormat="1" ht="15.75">
      <c r="A87" s="62"/>
      <c r="B87" s="62"/>
      <c r="C87" s="62"/>
      <c r="D87" s="62"/>
      <c r="E87" s="161" t="s">
        <v>658</v>
      </c>
      <c r="F87" s="60" t="s">
        <v>3</v>
      </c>
      <c r="G87" s="61">
        <v>0.3</v>
      </c>
      <c r="H87" s="61"/>
      <c r="I87" s="130">
        <f t="shared" si="1"/>
        <v>0</v>
      </c>
    </row>
    <row r="88" spans="1:10" s="1" customFormat="1" ht="15.75">
      <c r="A88" s="62"/>
      <c r="B88" s="62"/>
      <c r="C88" s="62"/>
      <c r="D88" s="62"/>
      <c r="E88" s="160" t="s">
        <v>661</v>
      </c>
      <c r="F88" s="60" t="s">
        <v>3</v>
      </c>
      <c r="G88" s="61">
        <v>84</v>
      </c>
      <c r="H88" s="61"/>
      <c r="I88" s="130">
        <f t="shared" si="1"/>
        <v>0</v>
      </c>
    </row>
    <row r="89" spans="1:10" s="1" customFormat="1" ht="15.75">
      <c r="A89" s="62"/>
      <c r="B89" s="62"/>
      <c r="C89" s="62"/>
      <c r="D89" s="62"/>
      <c r="E89" s="161" t="s">
        <v>272</v>
      </c>
      <c r="F89" s="60" t="s">
        <v>2</v>
      </c>
      <c r="G89" s="61">
        <v>2</v>
      </c>
      <c r="H89" s="61"/>
      <c r="I89" s="130">
        <f t="shared" si="1"/>
        <v>0</v>
      </c>
    </row>
    <row r="90" spans="1:10" s="1" customFormat="1" ht="15.75">
      <c r="A90" s="62"/>
      <c r="B90" s="62"/>
      <c r="C90" s="62"/>
      <c r="D90" s="62"/>
      <c r="E90" s="161" t="s">
        <v>267</v>
      </c>
      <c r="F90" s="60" t="s">
        <v>2</v>
      </c>
      <c r="G90" s="61">
        <v>2</v>
      </c>
      <c r="H90" s="61"/>
      <c r="I90" s="130">
        <f t="shared" si="1"/>
        <v>0</v>
      </c>
    </row>
    <row r="91" spans="1:10" s="1" customFormat="1" ht="15.75">
      <c r="A91" s="62"/>
      <c r="B91" s="62"/>
      <c r="C91" s="62"/>
      <c r="D91" s="62"/>
      <c r="E91" s="161" t="s">
        <v>179</v>
      </c>
      <c r="F91" s="60" t="s">
        <v>2</v>
      </c>
      <c r="G91" s="61">
        <v>2</v>
      </c>
      <c r="H91" s="61"/>
      <c r="I91" s="130">
        <f t="shared" si="1"/>
        <v>0</v>
      </c>
    </row>
    <row r="92" spans="1:10" s="136" customFormat="1" ht="15">
      <c r="A92" s="62"/>
      <c r="B92" s="62"/>
      <c r="C92" s="62"/>
      <c r="D92" s="62"/>
      <c r="E92" s="180" t="s">
        <v>630</v>
      </c>
      <c r="F92" s="60" t="s">
        <v>2</v>
      </c>
      <c r="G92" s="61">
        <v>2</v>
      </c>
      <c r="H92" s="149"/>
      <c r="I92" s="130">
        <f t="shared" si="1"/>
        <v>0</v>
      </c>
      <c r="J92" s="150"/>
    </row>
    <row r="93" spans="1:10" s="1" customFormat="1" ht="15.75">
      <c r="A93" s="62"/>
      <c r="B93" s="62"/>
      <c r="C93" s="62"/>
      <c r="D93" s="62"/>
      <c r="E93" s="161" t="s">
        <v>140</v>
      </c>
      <c r="F93" s="60" t="s">
        <v>2</v>
      </c>
      <c r="G93" s="61">
        <v>2</v>
      </c>
      <c r="H93" s="61"/>
      <c r="I93" s="130">
        <f t="shared" si="1"/>
        <v>0</v>
      </c>
    </row>
    <row r="94" spans="1:10" s="1" customFormat="1" ht="15.75">
      <c r="A94" s="62"/>
      <c r="B94" s="62"/>
      <c r="C94" s="62"/>
      <c r="D94" s="62"/>
      <c r="E94" s="161" t="s">
        <v>67</v>
      </c>
      <c r="F94" s="60" t="s">
        <v>2</v>
      </c>
      <c r="G94" s="61">
        <v>4</v>
      </c>
      <c r="H94" s="61"/>
      <c r="I94" s="130">
        <f t="shared" si="1"/>
        <v>0</v>
      </c>
    </row>
    <row r="95" spans="1:10" s="1" customFormat="1" ht="15.75">
      <c r="A95" s="62"/>
      <c r="B95" s="62"/>
      <c r="C95" s="62"/>
      <c r="D95" s="62"/>
      <c r="E95" s="161" t="s">
        <v>599</v>
      </c>
      <c r="F95" s="60" t="s">
        <v>2</v>
      </c>
      <c r="G95" s="61">
        <v>16</v>
      </c>
      <c r="H95" s="61"/>
      <c r="I95" s="130">
        <f t="shared" si="1"/>
        <v>0</v>
      </c>
    </row>
    <row r="96" spans="1:10" s="1" customFormat="1" ht="15.75">
      <c r="A96" s="62"/>
      <c r="B96" s="62"/>
      <c r="C96" s="62"/>
      <c r="D96" s="62"/>
      <c r="E96" s="161" t="s">
        <v>38</v>
      </c>
      <c r="F96" s="60" t="s">
        <v>2</v>
      </c>
      <c r="G96" s="61">
        <v>16</v>
      </c>
      <c r="H96" s="61"/>
      <c r="I96" s="130">
        <f t="shared" si="1"/>
        <v>0</v>
      </c>
    </row>
    <row r="97" spans="1:10" s="1" customFormat="1" ht="15.75">
      <c r="A97" s="62"/>
      <c r="B97" s="62"/>
      <c r="C97" s="62"/>
      <c r="D97" s="62"/>
      <c r="E97" s="161" t="s">
        <v>629</v>
      </c>
      <c r="F97" s="60" t="s">
        <v>2</v>
      </c>
      <c r="G97" s="61">
        <v>16</v>
      </c>
      <c r="H97" s="61"/>
      <c r="I97" s="130">
        <f t="shared" si="1"/>
        <v>0</v>
      </c>
    </row>
    <row r="98" spans="1:10" s="1" customFormat="1" ht="15.75">
      <c r="A98" s="62"/>
      <c r="B98" s="62"/>
      <c r="C98" s="62"/>
      <c r="D98" s="62"/>
      <c r="E98" s="161" t="s">
        <v>192</v>
      </c>
      <c r="F98" s="60" t="s">
        <v>3</v>
      </c>
      <c r="G98" s="61">
        <v>100</v>
      </c>
      <c r="H98" s="61"/>
      <c r="I98" s="130">
        <f t="shared" si="1"/>
        <v>0</v>
      </c>
    </row>
    <row r="99" spans="1:10" s="1" customFormat="1" ht="15.75">
      <c r="A99" s="62"/>
      <c r="B99" s="62"/>
      <c r="C99" s="62"/>
      <c r="D99" s="62"/>
      <c r="E99" s="161" t="s">
        <v>38</v>
      </c>
      <c r="F99" s="60" t="s">
        <v>2</v>
      </c>
      <c r="G99" s="61">
        <v>34</v>
      </c>
      <c r="H99" s="61"/>
      <c r="I99" s="130">
        <f t="shared" si="1"/>
        <v>0</v>
      </c>
    </row>
    <row r="100" spans="1:10" s="1" customFormat="1" ht="15.75">
      <c r="A100" s="62"/>
      <c r="B100" s="62"/>
      <c r="C100" s="62"/>
      <c r="D100" s="62"/>
      <c r="E100" s="161" t="s">
        <v>155</v>
      </c>
      <c r="F100" s="60" t="s">
        <v>2</v>
      </c>
      <c r="G100" s="61">
        <v>105</v>
      </c>
      <c r="H100" s="61"/>
      <c r="I100" s="130">
        <f t="shared" si="1"/>
        <v>0</v>
      </c>
    </row>
    <row r="101" spans="1:10" s="1" customFormat="1" ht="15.75">
      <c r="A101" s="62"/>
      <c r="B101" s="62"/>
      <c r="C101" s="62"/>
      <c r="D101" s="62"/>
      <c r="E101" s="161" t="s">
        <v>659</v>
      </c>
      <c r="F101" s="60" t="s">
        <v>3</v>
      </c>
      <c r="G101" s="61">
        <v>2.4</v>
      </c>
      <c r="H101" s="61"/>
      <c r="I101" s="130">
        <f t="shared" si="1"/>
        <v>0</v>
      </c>
    </row>
    <row r="102" spans="1:10" s="1" customFormat="1" ht="15.75">
      <c r="A102" s="62"/>
      <c r="B102" s="62"/>
      <c r="C102" s="62"/>
      <c r="D102" s="62"/>
      <c r="E102" s="161" t="s">
        <v>181</v>
      </c>
      <c r="F102" s="60" t="s">
        <v>2</v>
      </c>
      <c r="G102" s="61">
        <v>2</v>
      </c>
      <c r="H102" s="61"/>
      <c r="I102" s="130">
        <f t="shared" si="1"/>
        <v>0</v>
      </c>
    </row>
    <row r="103" spans="1:10" s="1" customFormat="1" ht="30">
      <c r="A103" s="62"/>
      <c r="B103" s="62"/>
      <c r="C103" s="62"/>
      <c r="D103" s="62"/>
      <c r="E103" s="192" t="s">
        <v>762</v>
      </c>
      <c r="F103" s="60" t="s">
        <v>696</v>
      </c>
      <c r="G103" s="61"/>
      <c r="H103" s="61"/>
      <c r="I103" s="130"/>
    </row>
    <row r="104" spans="1:10" s="1" customFormat="1" ht="45">
      <c r="A104" s="62"/>
      <c r="B104" s="62"/>
      <c r="C104" s="62"/>
      <c r="D104" s="62"/>
      <c r="E104" s="184" t="s">
        <v>763</v>
      </c>
      <c r="F104" s="60" t="s">
        <v>696</v>
      </c>
      <c r="G104" s="61"/>
      <c r="H104" s="61"/>
      <c r="I104" s="130"/>
    </row>
    <row r="105" spans="1:10" s="1" customFormat="1" ht="15.75">
      <c r="A105" s="186"/>
      <c r="B105" s="186"/>
      <c r="C105" s="186"/>
      <c r="D105" s="186"/>
      <c r="E105" s="195" t="s">
        <v>154</v>
      </c>
      <c r="F105" s="133"/>
      <c r="G105" s="134"/>
      <c r="H105" s="134"/>
      <c r="I105" s="185">
        <f t="shared" si="1"/>
        <v>0</v>
      </c>
    </row>
    <row r="106" spans="1:10" s="1" customFormat="1" ht="15.75">
      <c r="A106" s="62"/>
      <c r="B106" s="62"/>
      <c r="C106" s="62"/>
      <c r="D106" s="62"/>
      <c r="E106" s="161" t="s">
        <v>658</v>
      </c>
      <c r="F106" s="60" t="s">
        <v>3</v>
      </c>
      <c r="G106" s="61">
        <v>0.3</v>
      </c>
      <c r="H106" s="61"/>
      <c r="I106" s="130">
        <f t="shared" si="1"/>
        <v>0</v>
      </c>
    </row>
    <row r="107" spans="1:10" s="1" customFormat="1" ht="15.75">
      <c r="A107" s="62"/>
      <c r="B107" s="62"/>
      <c r="C107" s="62"/>
      <c r="D107" s="62"/>
      <c r="E107" s="160" t="s">
        <v>661</v>
      </c>
      <c r="F107" s="60" t="s">
        <v>3</v>
      </c>
      <c r="G107" s="61">
        <v>90</v>
      </c>
      <c r="H107" s="61"/>
      <c r="I107" s="130">
        <f t="shared" si="1"/>
        <v>0</v>
      </c>
    </row>
    <row r="108" spans="1:10" s="1" customFormat="1" ht="15.75">
      <c r="A108" s="62"/>
      <c r="B108" s="62"/>
      <c r="C108" s="62"/>
      <c r="D108" s="62"/>
      <c r="E108" s="161" t="s">
        <v>272</v>
      </c>
      <c r="F108" s="60" t="s">
        <v>2</v>
      </c>
      <c r="G108" s="61">
        <v>2</v>
      </c>
      <c r="H108" s="61"/>
      <c r="I108" s="130">
        <f t="shared" si="1"/>
        <v>0</v>
      </c>
    </row>
    <row r="109" spans="1:10" s="1" customFormat="1" ht="15.75">
      <c r="A109" s="62"/>
      <c r="B109" s="62"/>
      <c r="C109" s="62"/>
      <c r="D109" s="62"/>
      <c r="E109" s="161" t="s">
        <v>260</v>
      </c>
      <c r="F109" s="60" t="s">
        <v>2</v>
      </c>
      <c r="G109" s="61">
        <v>2</v>
      </c>
      <c r="H109" s="61"/>
      <c r="I109" s="130">
        <f t="shared" si="1"/>
        <v>0</v>
      </c>
    </row>
    <row r="110" spans="1:10" s="1" customFormat="1" ht="15.75">
      <c r="A110" s="62"/>
      <c r="B110" s="62"/>
      <c r="C110" s="62"/>
      <c r="D110" s="62"/>
      <c r="E110" s="161" t="s">
        <v>663</v>
      </c>
      <c r="F110" s="60" t="s">
        <v>2</v>
      </c>
      <c r="G110" s="61">
        <v>2</v>
      </c>
      <c r="H110" s="61"/>
      <c r="I110" s="130">
        <f t="shared" si="1"/>
        <v>0</v>
      </c>
    </row>
    <row r="111" spans="1:10" s="136" customFormat="1" ht="15.75">
      <c r="A111" s="62"/>
      <c r="B111" s="62"/>
      <c r="C111" s="62"/>
      <c r="D111" s="62"/>
      <c r="E111" s="180" t="s">
        <v>631</v>
      </c>
      <c r="F111" s="60" t="s">
        <v>2</v>
      </c>
      <c r="G111" s="61">
        <v>2</v>
      </c>
      <c r="H111" s="149"/>
      <c r="I111" s="130">
        <f t="shared" si="1"/>
        <v>0</v>
      </c>
      <c r="J111" s="1"/>
    </row>
    <row r="112" spans="1:10" s="1" customFormat="1" ht="15.75">
      <c r="A112" s="62"/>
      <c r="B112" s="62"/>
      <c r="C112" s="62"/>
      <c r="D112" s="62"/>
      <c r="E112" s="161" t="s">
        <v>629</v>
      </c>
      <c r="F112" s="60" t="s">
        <v>2</v>
      </c>
      <c r="G112" s="61">
        <v>16</v>
      </c>
      <c r="H112" s="61"/>
      <c r="I112" s="130">
        <f t="shared" si="1"/>
        <v>0</v>
      </c>
    </row>
    <row r="113" spans="1:9" s="1" customFormat="1" ht="15.75">
      <c r="A113" s="62"/>
      <c r="B113" s="62"/>
      <c r="C113" s="62"/>
      <c r="D113" s="62"/>
      <c r="E113" s="161" t="s">
        <v>599</v>
      </c>
      <c r="F113" s="60" t="s">
        <v>2</v>
      </c>
      <c r="G113" s="61">
        <v>16</v>
      </c>
      <c r="H113" s="61"/>
      <c r="I113" s="130">
        <f t="shared" si="1"/>
        <v>0</v>
      </c>
    </row>
    <row r="114" spans="1:9" s="1" customFormat="1" ht="15.75">
      <c r="A114" s="62"/>
      <c r="B114" s="62"/>
      <c r="C114" s="62"/>
      <c r="D114" s="62"/>
      <c r="E114" s="161" t="s">
        <v>38</v>
      </c>
      <c r="F114" s="60" t="s">
        <v>2</v>
      </c>
      <c r="G114" s="61">
        <v>16</v>
      </c>
      <c r="H114" s="61"/>
      <c r="I114" s="130">
        <f t="shared" si="1"/>
        <v>0</v>
      </c>
    </row>
    <row r="115" spans="1:9" s="1" customFormat="1" ht="15.75">
      <c r="A115" s="62"/>
      <c r="B115" s="62"/>
      <c r="C115" s="62"/>
      <c r="D115" s="62"/>
      <c r="E115" s="161" t="s">
        <v>140</v>
      </c>
      <c r="F115" s="60" t="s">
        <v>2</v>
      </c>
      <c r="G115" s="61">
        <v>2</v>
      </c>
      <c r="H115" s="61"/>
      <c r="I115" s="130">
        <f t="shared" si="1"/>
        <v>0</v>
      </c>
    </row>
    <row r="116" spans="1:9" s="1" customFormat="1" ht="15.75">
      <c r="A116" s="62"/>
      <c r="B116" s="62"/>
      <c r="C116" s="62"/>
      <c r="D116" s="62"/>
      <c r="E116" s="161" t="s">
        <v>67</v>
      </c>
      <c r="F116" s="60" t="s">
        <v>2</v>
      </c>
      <c r="G116" s="61">
        <v>4</v>
      </c>
      <c r="H116" s="61"/>
      <c r="I116" s="130">
        <f t="shared" si="1"/>
        <v>0</v>
      </c>
    </row>
    <row r="117" spans="1:9" s="1" customFormat="1" ht="15.75">
      <c r="A117" s="62"/>
      <c r="B117" s="62"/>
      <c r="C117" s="62"/>
      <c r="D117" s="62"/>
      <c r="E117" s="161" t="s">
        <v>664</v>
      </c>
      <c r="F117" s="60" t="s">
        <v>3</v>
      </c>
      <c r="G117" s="61">
        <v>100</v>
      </c>
      <c r="H117" s="61"/>
      <c r="I117" s="130">
        <f t="shared" si="1"/>
        <v>0</v>
      </c>
    </row>
    <row r="118" spans="1:9" s="1" customFormat="1" ht="15.75">
      <c r="A118" s="62"/>
      <c r="B118" s="62"/>
      <c r="C118" s="62"/>
      <c r="D118" s="62"/>
      <c r="E118" s="161" t="s">
        <v>38</v>
      </c>
      <c r="F118" s="60" t="s">
        <v>2</v>
      </c>
      <c r="G118" s="61">
        <v>34</v>
      </c>
      <c r="H118" s="61"/>
      <c r="I118" s="130">
        <f t="shared" si="1"/>
        <v>0</v>
      </c>
    </row>
    <row r="119" spans="1:9" s="1" customFormat="1" ht="15.75">
      <c r="A119" s="62"/>
      <c r="B119" s="62"/>
      <c r="C119" s="62"/>
      <c r="D119" s="62"/>
      <c r="E119" s="160" t="s">
        <v>155</v>
      </c>
      <c r="F119" s="60" t="s">
        <v>2</v>
      </c>
      <c r="G119" s="61">
        <v>105</v>
      </c>
      <c r="H119" s="61"/>
      <c r="I119" s="130">
        <f t="shared" si="1"/>
        <v>0</v>
      </c>
    </row>
    <row r="120" spans="1:9" s="1" customFormat="1" ht="15.75">
      <c r="A120" s="62"/>
      <c r="B120" s="62"/>
      <c r="C120" s="62"/>
      <c r="D120" s="62"/>
      <c r="E120" s="160" t="s">
        <v>285</v>
      </c>
      <c r="F120" s="60" t="s">
        <v>2</v>
      </c>
      <c r="G120" s="61">
        <v>2</v>
      </c>
      <c r="H120" s="61"/>
      <c r="I120" s="130">
        <f t="shared" si="1"/>
        <v>0</v>
      </c>
    </row>
    <row r="121" spans="1:9" s="1" customFormat="1" ht="30">
      <c r="A121" s="62"/>
      <c r="B121" s="62"/>
      <c r="C121" s="62"/>
      <c r="D121" s="62"/>
      <c r="E121" s="183" t="s">
        <v>764</v>
      </c>
      <c r="F121" s="60"/>
      <c r="G121" s="61"/>
      <c r="H121" s="61"/>
      <c r="I121" s="130"/>
    </row>
    <row r="122" spans="1:9" s="1" customFormat="1" ht="30">
      <c r="A122" s="62"/>
      <c r="B122" s="62"/>
      <c r="C122" s="62"/>
      <c r="D122" s="62"/>
      <c r="E122" s="184" t="s">
        <v>765</v>
      </c>
      <c r="F122" s="60"/>
      <c r="G122" s="61"/>
      <c r="H122" s="61"/>
      <c r="I122" s="130"/>
    </row>
    <row r="123" spans="1:9" s="1" customFormat="1" ht="15.75">
      <c r="A123" s="186"/>
      <c r="B123" s="186"/>
      <c r="C123" s="186"/>
      <c r="D123" s="186"/>
      <c r="E123" s="195" t="s">
        <v>419</v>
      </c>
      <c r="F123" s="133"/>
      <c r="G123" s="134"/>
      <c r="H123" s="134"/>
      <c r="I123" s="185">
        <f t="shared" si="1"/>
        <v>0</v>
      </c>
    </row>
    <row r="124" spans="1:9" s="1" customFormat="1" ht="15.75">
      <c r="A124" s="186"/>
      <c r="B124" s="186"/>
      <c r="C124" s="186"/>
      <c r="D124" s="186"/>
      <c r="E124" s="195" t="s">
        <v>80</v>
      </c>
      <c r="F124" s="133"/>
      <c r="G124" s="134"/>
      <c r="H124" s="134"/>
      <c r="I124" s="185">
        <f t="shared" si="1"/>
        <v>0</v>
      </c>
    </row>
    <row r="125" spans="1:9" s="1" customFormat="1" ht="15.75">
      <c r="A125" s="62"/>
      <c r="B125" s="62"/>
      <c r="C125" s="62"/>
      <c r="D125" s="62"/>
      <c r="E125" s="160" t="s">
        <v>160</v>
      </c>
      <c r="F125" s="60" t="s">
        <v>2</v>
      </c>
      <c r="G125" s="61">
        <v>2</v>
      </c>
      <c r="H125" s="61"/>
      <c r="I125" s="130">
        <f t="shared" si="1"/>
        <v>0</v>
      </c>
    </row>
    <row r="126" spans="1:9" s="1" customFormat="1" ht="15.75">
      <c r="A126" s="62"/>
      <c r="B126" s="62"/>
      <c r="C126" s="62"/>
      <c r="D126" s="62"/>
      <c r="E126" s="160" t="s">
        <v>159</v>
      </c>
      <c r="F126" s="60" t="s">
        <v>2</v>
      </c>
      <c r="G126" s="61">
        <v>1</v>
      </c>
      <c r="H126" s="61"/>
      <c r="I126" s="130">
        <f t="shared" si="1"/>
        <v>0</v>
      </c>
    </row>
    <row r="127" spans="1:9" s="1" customFormat="1" ht="15.75">
      <c r="A127" s="62"/>
      <c r="B127" s="62"/>
      <c r="C127" s="62"/>
      <c r="D127" s="62"/>
      <c r="E127" s="160" t="s">
        <v>163</v>
      </c>
      <c r="F127" s="60" t="s">
        <v>2</v>
      </c>
      <c r="G127" s="61">
        <v>1</v>
      </c>
      <c r="H127" s="61"/>
      <c r="I127" s="130">
        <f t="shared" si="1"/>
        <v>0</v>
      </c>
    </row>
    <row r="128" spans="1:9" s="1" customFormat="1" ht="15.75">
      <c r="A128" s="62"/>
      <c r="B128" s="62"/>
      <c r="C128" s="62"/>
      <c r="D128" s="62"/>
      <c r="E128" s="160" t="s">
        <v>632</v>
      </c>
      <c r="F128" s="60"/>
      <c r="G128" s="61">
        <v>2</v>
      </c>
      <c r="H128" s="61"/>
      <c r="I128" s="130">
        <f t="shared" si="1"/>
        <v>0</v>
      </c>
    </row>
    <row r="129" spans="1:9" s="1" customFormat="1" ht="15.75">
      <c r="A129" s="62"/>
      <c r="B129" s="62"/>
      <c r="C129" s="62"/>
      <c r="D129" s="62"/>
      <c r="E129" s="160" t="s">
        <v>55</v>
      </c>
      <c r="F129" s="60" t="s">
        <v>2</v>
      </c>
      <c r="G129" s="61">
        <v>1</v>
      </c>
      <c r="H129" s="61"/>
      <c r="I129" s="130">
        <f t="shared" si="1"/>
        <v>0</v>
      </c>
    </row>
    <row r="130" spans="1:9" s="1" customFormat="1" ht="15.75">
      <c r="A130" s="62"/>
      <c r="B130" s="62"/>
      <c r="C130" s="62"/>
      <c r="D130" s="62"/>
      <c r="E130" s="160" t="s">
        <v>56</v>
      </c>
      <c r="F130" s="60" t="s">
        <v>2</v>
      </c>
      <c r="G130" s="61">
        <v>1</v>
      </c>
      <c r="H130" s="61"/>
      <c r="I130" s="130">
        <f t="shared" si="1"/>
        <v>0</v>
      </c>
    </row>
    <row r="131" spans="1:9" s="1" customFormat="1" ht="15.75">
      <c r="A131" s="62"/>
      <c r="B131" s="62"/>
      <c r="C131" s="62"/>
      <c r="D131" s="62"/>
      <c r="E131" s="160" t="s">
        <v>178</v>
      </c>
      <c r="F131" s="60" t="s">
        <v>2</v>
      </c>
      <c r="G131" s="61">
        <v>1</v>
      </c>
      <c r="H131" s="61"/>
      <c r="I131" s="130">
        <f t="shared" si="1"/>
        <v>0</v>
      </c>
    </row>
    <row r="132" spans="1:9" s="49" customFormat="1" ht="15.75">
      <c r="A132" s="62"/>
      <c r="B132" s="62"/>
      <c r="C132" s="62"/>
      <c r="D132" s="62"/>
      <c r="E132" s="160" t="s">
        <v>627</v>
      </c>
      <c r="F132" s="64" t="s">
        <v>2</v>
      </c>
      <c r="G132" s="130">
        <v>1</v>
      </c>
      <c r="H132" s="130"/>
      <c r="I132" s="130">
        <f t="shared" si="1"/>
        <v>0</v>
      </c>
    </row>
    <row r="133" spans="1:9" s="49" customFormat="1" ht="15.75">
      <c r="A133" s="62"/>
      <c r="B133" s="62"/>
      <c r="C133" s="62"/>
      <c r="D133" s="62"/>
      <c r="E133" s="160" t="s">
        <v>628</v>
      </c>
      <c r="F133" s="64" t="s">
        <v>2</v>
      </c>
      <c r="G133" s="130">
        <v>1</v>
      </c>
      <c r="H133" s="130"/>
      <c r="I133" s="130">
        <f t="shared" si="1"/>
        <v>0</v>
      </c>
    </row>
    <row r="134" spans="1:9" s="49" customFormat="1" ht="15.75">
      <c r="A134" s="62"/>
      <c r="B134" s="62"/>
      <c r="C134" s="62"/>
      <c r="D134" s="62"/>
      <c r="E134" s="163" t="s">
        <v>170</v>
      </c>
      <c r="F134" s="64" t="s">
        <v>3</v>
      </c>
      <c r="G134" s="130">
        <v>0.5</v>
      </c>
      <c r="H134" s="130"/>
      <c r="I134" s="130">
        <f t="shared" si="1"/>
        <v>0</v>
      </c>
    </row>
    <row r="135" spans="1:9" s="49" customFormat="1" ht="15.75">
      <c r="A135" s="62"/>
      <c r="B135" s="62"/>
      <c r="C135" s="62"/>
      <c r="D135" s="62"/>
      <c r="E135" s="163" t="s">
        <v>175</v>
      </c>
      <c r="F135" s="64" t="s">
        <v>3</v>
      </c>
      <c r="G135" s="130">
        <v>1</v>
      </c>
      <c r="H135" s="130"/>
      <c r="I135" s="130">
        <f t="shared" si="1"/>
        <v>0</v>
      </c>
    </row>
    <row r="136" spans="1:9" s="49" customFormat="1" ht="15.75">
      <c r="A136" s="62"/>
      <c r="B136" s="62"/>
      <c r="C136" s="62"/>
      <c r="D136" s="62"/>
      <c r="E136" s="162" t="s">
        <v>173</v>
      </c>
      <c r="F136" s="64" t="s">
        <v>3</v>
      </c>
      <c r="G136" s="130">
        <v>3</v>
      </c>
      <c r="H136" s="130"/>
      <c r="I136" s="130">
        <f t="shared" si="1"/>
        <v>0</v>
      </c>
    </row>
    <row r="137" spans="1:9" s="49" customFormat="1" ht="15.75">
      <c r="A137" s="62"/>
      <c r="B137" s="62"/>
      <c r="C137" s="62"/>
      <c r="D137" s="62"/>
      <c r="E137" s="163" t="s">
        <v>190</v>
      </c>
      <c r="F137" s="64" t="s">
        <v>3</v>
      </c>
      <c r="G137" s="130">
        <v>7</v>
      </c>
      <c r="H137" s="130"/>
      <c r="I137" s="130">
        <f t="shared" si="1"/>
        <v>0</v>
      </c>
    </row>
    <row r="138" spans="1:9" s="49" customFormat="1" ht="15.75">
      <c r="A138" s="62"/>
      <c r="B138" s="62"/>
      <c r="C138" s="62"/>
      <c r="D138" s="62"/>
      <c r="E138" s="163" t="s">
        <v>58</v>
      </c>
      <c r="F138" s="64" t="s">
        <v>2</v>
      </c>
      <c r="G138" s="130">
        <v>4</v>
      </c>
      <c r="H138" s="130"/>
      <c r="I138" s="130">
        <f t="shared" ref="I138:I179" si="2">G138*H138</f>
        <v>0</v>
      </c>
    </row>
    <row r="139" spans="1:9" s="131" customFormat="1" ht="28.5" customHeight="1">
      <c r="A139" s="62"/>
      <c r="B139" s="62"/>
      <c r="C139" s="62"/>
      <c r="D139" s="62"/>
      <c r="E139" s="162" t="s">
        <v>626</v>
      </c>
      <c r="F139" s="64" t="s">
        <v>2</v>
      </c>
      <c r="G139" s="130">
        <v>1</v>
      </c>
      <c r="H139" s="130"/>
      <c r="I139" s="130">
        <f t="shared" si="2"/>
        <v>0</v>
      </c>
    </row>
    <row r="140" spans="1:9" s="49" customFormat="1" ht="30">
      <c r="A140" s="62"/>
      <c r="B140" s="62"/>
      <c r="C140" s="62"/>
      <c r="D140" s="62"/>
      <c r="E140" s="163" t="s">
        <v>438</v>
      </c>
      <c r="F140" s="64" t="s">
        <v>3</v>
      </c>
      <c r="G140" s="130">
        <v>10</v>
      </c>
      <c r="H140" s="130"/>
      <c r="I140" s="130">
        <f t="shared" si="2"/>
        <v>0</v>
      </c>
    </row>
    <row r="141" spans="1:9" s="49" customFormat="1" ht="15.75">
      <c r="A141" s="62"/>
      <c r="B141" s="62"/>
      <c r="C141" s="62"/>
      <c r="D141" s="62"/>
      <c r="E141" s="163" t="s">
        <v>665</v>
      </c>
      <c r="F141" s="64" t="s">
        <v>2</v>
      </c>
      <c r="G141" s="130">
        <v>4</v>
      </c>
      <c r="H141" s="130"/>
      <c r="I141" s="130">
        <f t="shared" si="2"/>
        <v>0</v>
      </c>
    </row>
    <row r="142" spans="1:9" s="49" customFormat="1" ht="15.75">
      <c r="A142" s="62"/>
      <c r="B142" s="62"/>
      <c r="C142" s="62"/>
      <c r="D142" s="62"/>
      <c r="E142" s="163" t="s">
        <v>666</v>
      </c>
      <c r="F142" s="64" t="s">
        <v>2</v>
      </c>
      <c r="G142" s="130">
        <v>1</v>
      </c>
      <c r="H142" s="130"/>
      <c r="I142" s="130">
        <f t="shared" si="2"/>
        <v>0</v>
      </c>
    </row>
    <row r="143" spans="1:9" s="49" customFormat="1" ht="15.75">
      <c r="A143" s="62"/>
      <c r="B143" s="62"/>
      <c r="C143" s="62"/>
      <c r="D143" s="62"/>
      <c r="E143" s="163" t="s">
        <v>103</v>
      </c>
      <c r="F143" s="64" t="s">
        <v>3</v>
      </c>
      <c r="G143" s="130">
        <v>25</v>
      </c>
      <c r="H143" s="130"/>
      <c r="I143" s="130">
        <f t="shared" si="2"/>
        <v>0</v>
      </c>
    </row>
    <row r="144" spans="1:9" s="49" customFormat="1" ht="15.75">
      <c r="A144" s="62"/>
      <c r="B144" s="62"/>
      <c r="C144" s="62"/>
      <c r="D144" s="62"/>
      <c r="E144" s="163" t="s">
        <v>175</v>
      </c>
      <c r="F144" s="64" t="s">
        <v>3</v>
      </c>
      <c r="G144" s="130">
        <v>12</v>
      </c>
      <c r="H144" s="130"/>
      <c r="I144" s="130">
        <f t="shared" si="2"/>
        <v>0</v>
      </c>
    </row>
    <row r="145" spans="1:9" s="49" customFormat="1" ht="15.75">
      <c r="A145" s="62"/>
      <c r="B145" s="62"/>
      <c r="C145" s="62"/>
      <c r="D145" s="62"/>
      <c r="E145" s="163" t="s">
        <v>176</v>
      </c>
      <c r="F145" s="64" t="s">
        <v>3</v>
      </c>
      <c r="G145" s="130">
        <v>6</v>
      </c>
      <c r="H145" s="130"/>
      <c r="I145" s="130">
        <f t="shared" si="2"/>
        <v>0</v>
      </c>
    </row>
    <row r="146" spans="1:9" s="49" customFormat="1" ht="15.75">
      <c r="A146" s="62"/>
      <c r="B146" s="62"/>
      <c r="C146" s="62"/>
      <c r="D146" s="62"/>
      <c r="E146" s="163" t="s">
        <v>633</v>
      </c>
      <c r="F146" s="64" t="s">
        <v>2</v>
      </c>
      <c r="G146" s="130">
        <v>2</v>
      </c>
      <c r="H146" s="130"/>
      <c r="I146" s="130">
        <f t="shared" si="2"/>
        <v>0</v>
      </c>
    </row>
    <row r="147" spans="1:9" s="49" customFormat="1" ht="15.75">
      <c r="A147" s="62"/>
      <c r="B147" s="62"/>
      <c r="C147" s="62"/>
      <c r="D147" s="62"/>
      <c r="E147" s="163" t="s">
        <v>634</v>
      </c>
      <c r="F147" s="64" t="s">
        <v>2</v>
      </c>
      <c r="G147" s="130">
        <v>2</v>
      </c>
      <c r="H147" s="130"/>
      <c r="I147" s="130">
        <f t="shared" si="2"/>
        <v>0</v>
      </c>
    </row>
    <row r="148" spans="1:9" s="49" customFormat="1" ht="15.75">
      <c r="A148" s="62"/>
      <c r="B148" s="62"/>
      <c r="C148" s="62"/>
      <c r="D148" s="62"/>
      <c r="E148" s="163" t="s">
        <v>635</v>
      </c>
      <c r="F148" s="64" t="s">
        <v>2</v>
      </c>
      <c r="G148" s="130">
        <v>2</v>
      </c>
      <c r="H148" s="130"/>
      <c r="I148" s="130">
        <f t="shared" si="2"/>
        <v>0</v>
      </c>
    </row>
    <row r="149" spans="1:9" s="49" customFormat="1" ht="15.75">
      <c r="A149" s="62"/>
      <c r="B149" s="62"/>
      <c r="C149" s="62"/>
      <c r="D149" s="62"/>
      <c r="E149" s="163" t="s">
        <v>177</v>
      </c>
      <c r="F149" s="64" t="s">
        <v>3</v>
      </c>
      <c r="G149" s="130">
        <v>0.15</v>
      </c>
      <c r="H149" s="130"/>
      <c r="I149" s="130">
        <f t="shared" si="2"/>
        <v>0</v>
      </c>
    </row>
    <row r="150" spans="1:9" s="49" customFormat="1" ht="15.75">
      <c r="A150" s="62"/>
      <c r="B150" s="62"/>
      <c r="C150" s="62"/>
      <c r="D150" s="62"/>
      <c r="E150" s="163" t="s">
        <v>94</v>
      </c>
      <c r="F150" s="64" t="s">
        <v>2</v>
      </c>
      <c r="G150" s="130">
        <v>1</v>
      </c>
      <c r="H150" s="130"/>
      <c r="I150" s="130">
        <f t="shared" si="2"/>
        <v>0</v>
      </c>
    </row>
    <row r="151" spans="1:9" s="49" customFormat="1" ht="15.75">
      <c r="A151" s="62"/>
      <c r="B151" s="62"/>
      <c r="C151" s="62"/>
      <c r="D151" s="62"/>
      <c r="E151" s="163" t="s">
        <v>161</v>
      </c>
      <c r="F151" s="64" t="s">
        <v>2</v>
      </c>
      <c r="G151" s="130">
        <v>2</v>
      </c>
      <c r="H151" s="130"/>
      <c r="I151" s="130">
        <f t="shared" si="2"/>
        <v>0</v>
      </c>
    </row>
    <row r="152" spans="1:9" s="49" customFormat="1" ht="15.75">
      <c r="A152" s="62"/>
      <c r="B152" s="62"/>
      <c r="C152" s="62"/>
      <c r="D152" s="62"/>
      <c r="E152" s="163" t="s">
        <v>667</v>
      </c>
      <c r="F152" s="64" t="s">
        <v>2</v>
      </c>
      <c r="G152" s="130">
        <v>1</v>
      </c>
      <c r="H152" s="130"/>
      <c r="I152" s="130">
        <f t="shared" si="2"/>
        <v>0</v>
      </c>
    </row>
    <row r="153" spans="1:9" s="1" customFormat="1" ht="15.75">
      <c r="A153" s="62"/>
      <c r="B153" s="62"/>
      <c r="C153" s="62"/>
      <c r="D153" s="62"/>
      <c r="E153" s="160" t="s">
        <v>668</v>
      </c>
      <c r="F153" s="60" t="s">
        <v>2</v>
      </c>
      <c r="G153" s="61">
        <v>1</v>
      </c>
      <c r="H153" s="61"/>
      <c r="I153" s="130">
        <f t="shared" si="2"/>
        <v>0</v>
      </c>
    </row>
    <row r="154" spans="1:9" s="1" customFormat="1" ht="15.75">
      <c r="A154" s="62"/>
      <c r="B154" s="62"/>
      <c r="C154" s="62"/>
      <c r="D154" s="62"/>
      <c r="E154" s="160" t="s">
        <v>55</v>
      </c>
      <c r="F154" s="60" t="s">
        <v>2</v>
      </c>
      <c r="G154" s="61">
        <v>1</v>
      </c>
      <c r="H154" s="61"/>
      <c r="I154" s="130">
        <f t="shared" si="2"/>
        <v>0</v>
      </c>
    </row>
    <row r="155" spans="1:9" s="1" customFormat="1" ht="15.75">
      <c r="A155" s="62"/>
      <c r="B155" s="62"/>
      <c r="C155" s="62"/>
      <c r="D155" s="62"/>
      <c r="E155" s="160" t="s">
        <v>56</v>
      </c>
      <c r="F155" s="60" t="s">
        <v>2</v>
      </c>
      <c r="G155" s="61">
        <v>1</v>
      </c>
      <c r="H155" s="61"/>
      <c r="I155" s="130">
        <f t="shared" si="2"/>
        <v>0</v>
      </c>
    </row>
    <row r="156" spans="1:9" s="1" customFormat="1" ht="15.75">
      <c r="A156" s="62"/>
      <c r="B156" s="62"/>
      <c r="C156" s="62"/>
      <c r="D156" s="62"/>
      <c r="E156" s="160" t="s">
        <v>178</v>
      </c>
      <c r="F156" s="60" t="s">
        <v>2</v>
      </c>
      <c r="G156" s="61">
        <v>1</v>
      </c>
      <c r="H156" s="61"/>
      <c r="I156" s="130">
        <f t="shared" si="2"/>
        <v>0</v>
      </c>
    </row>
    <row r="157" spans="1:9" s="1" customFormat="1" ht="15.75">
      <c r="A157" s="62"/>
      <c r="B157" s="62"/>
      <c r="C157" s="62"/>
      <c r="D157" s="62"/>
      <c r="E157" s="160" t="s">
        <v>65</v>
      </c>
      <c r="F157" s="60" t="s">
        <v>2</v>
      </c>
      <c r="G157" s="61">
        <v>1</v>
      </c>
      <c r="H157" s="61"/>
      <c r="I157" s="130">
        <f t="shared" si="2"/>
        <v>0</v>
      </c>
    </row>
    <row r="158" spans="1:9" s="1" customFormat="1" ht="15.75">
      <c r="A158" s="62"/>
      <c r="B158" s="62"/>
      <c r="C158" s="62"/>
      <c r="D158" s="62"/>
      <c r="E158" s="160" t="s">
        <v>66</v>
      </c>
      <c r="F158" s="60" t="s">
        <v>2</v>
      </c>
      <c r="G158" s="61">
        <v>2</v>
      </c>
      <c r="H158" s="61"/>
      <c r="I158" s="130">
        <f t="shared" si="2"/>
        <v>0</v>
      </c>
    </row>
    <row r="159" spans="1:9" s="1" customFormat="1" ht="15.75">
      <c r="A159" s="62"/>
      <c r="B159" s="62"/>
      <c r="C159" s="62"/>
      <c r="D159" s="62"/>
      <c r="E159" s="160" t="s">
        <v>67</v>
      </c>
      <c r="F159" s="60" t="s">
        <v>2</v>
      </c>
      <c r="G159" s="61">
        <v>2</v>
      </c>
      <c r="H159" s="61"/>
      <c r="I159" s="130">
        <f t="shared" si="2"/>
        <v>0</v>
      </c>
    </row>
    <row r="160" spans="1:9" s="1" customFormat="1" ht="45">
      <c r="A160" s="62"/>
      <c r="B160" s="62"/>
      <c r="C160" s="62"/>
      <c r="D160" s="62"/>
      <c r="E160" s="183" t="s">
        <v>766</v>
      </c>
      <c r="F160" s="60" t="s">
        <v>696</v>
      </c>
      <c r="G160" s="61"/>
      <c r="H160" s="61"/>
      <c r="I160" s="130"/>
    </row>
    <row r="161" spans="1:9" s="1" customFormat="1" ht="45">
      <c r="A161" s="62"/>
      <c r="B161" s="62"/>
      <c r="C161" s="62"/>
      <c r="D161" s="62"/>
      <c r="E161" s="184" t="s">
        <v>767</v>
      </c>
      <c r="F161" s="60" t="s">
        <v>696</v>
      </c>
      <c r="G161" s="61"/>
      <c r="H161" s="61"/>
      <c r="I161" s="130"/>
    </row>
    <row r="162" spans="1:9" s="1" customFormat="1" ht="15.75">
      <c r="A162" s="186"/>
      <c r="B162" s="186"/>
      <c r="C162" s="186"/>
      <c r="D162" s="186"/>
      <c r="E162" s="195" t="s">
        <v>73</v>
      </c>
      <c r="F162" s="133"/>
      <c r="G162" s="134"/>
      <c r="H162" s="134"/>
      <c r="I162" s="185">
        <f t="shared" si="2"/>
        <v>0</v>
      </c>
    </row>
    <row r="163" spans="1:9" s="1" customFormat="1" ht="15.75">
      <c r="A163" s="62"/>
      <c r="B163" s="62"/>
      <c r="C163" s="62"/>
      <c r="D163" s="62"/>
      <c r="E163" s="160" t="s">
        <v>669</v>
      </c>
      <c r="F163" s="60" t="s">
        <v>3</v>
      </c>
      <c r="G163" s="61">
        <v>22</v>
      </c>
      <c r="H163" s="61"/>
      <c r="I163" s="130">
        <f t="shared" si="2"/>
        <v>0</v>
      </c>
    </row>
    <row r="164" spans="1:9" s="1" customFormat="1" ht="15.75">
      <c r="A164" s="62"/>
      <c r="B164" s="62"/>
      <c r="C164" s="62"/>
      <c r="D164" s="62"/>
      <c r="E164" s="160" t="s">
        <v>670</v>
      </c>
      <c r="F164" s="60" t="s">
        <v>3</v>
      </c>
      <c r="G164" s="61">
        <v>8</v>
      </c>
      <c r="H164" s="61"/>
      <c r="I164" s="130">
        <f t="shared" si="2"/>
        <v>0</v>
      </c>
    </row>
    <row r="165" spans="1:9" s="1" customFormat="1" ht="15.75">
      <c r="A165" s="62"/>
      <c r="B165" s="62"/>
      <c r="C165" s="62"/>
      <c r="D165" s="62"/>
      <c r="E165" s="160" t="s">
        <v>671</v>
      </c>
      <c r="F165" s="60" t="s">
        <v>3</v>
      </c>
      <c r="G165" s="61">
        <v>20</v>
      </c>
      <c r="H165" s="61"/>
      <c r="I165" s="130">
        <f t="shared" si="2"/>
        <v>0</v>
      </c>
    </row>
    <row r="166" spans="1:9" s="1" customFormat="1" ht="15.75">
      <c r="A166" s="62"/>
      <c r="B166" s="62"/>
      <c r="C166" s="62"/>
      <c r="D166" s="62"/>
      <c r="E166" s="160" t="s">
        <v>672</v>
      </c>
      <c r="F166" s="60" t="s">
        <v>3</v>
      </c>
      <c r="G166" s="61">
        <v>10</v>
      </c>
      <c r="H166" s="61"/>
      <c r="I166" s="130">
        <f t="shared" si="2"/>
        <v>0</v>
      </c>
    </row>
    <row r="167" spans="1:9" s="1" customFormat="1" ht="15.75">
      <c r="A167" s="62"/>
      <c r="B167" s="62"/>
      <c r="C167" s="62"/>
      <c r="D167" s="62"/>
      <c r="E167" s="160" t="s">
        <v>651</v>
      </c>
      <c r="F167" s="60" t="s">
        <v>3</v>
      </c>
      <c r="G167" s="61">
        <v>26</v>
      </c>
      <c r="H167" s="61"/>
      <c r="I167" s="130">
        <f t="shared" si="2"/>
        <v>0</v>
      </c>
    </row>
    <row r="168" spans="1:9" s="1" customFormat="1" ht="15.75">
      <c r="A168" s="62"/>
      <c r="B168" s="62"/>
      <c r="C168" s="62"/>
      <c r="D168" s="62"/>
      <c r="E168" s="160" t="s">
        <v>673</v>
      </c>
      <c r="F168" s="60" t="s">
        <v>3</v>
      </c>
      <c r="G168" s="61">
        <v>30</v>
      </c>
      <c r="H168" s="61"/>
      <c r="I168" s="130">
        <f t="shared" si="2"/>
        <v>0</v>
      </c>
    </row>
    <row r="169" spans="1:9" s="1" customFormat="1" ht="15.75">
      <c r="A169" s="62"/>
      <c r="B169" s="62"/>
      <c r="C169" s="62"/>
      <c r="D169" s="62"/>
      <c r="E169" s="160" t="s">
        <v>674</v>
      </c>
      <c r="F169" s="60" t="s">
        <v>3</v>
      </c>
      <c r="G169" s="61">
        <v>10</v>
      </c>
      <c r="H169" s="61"/>
      <c r="I169" s="130">
        <f t="shared" si="2"/>
        <v>0</v>
      </c>
    </row>
    <row r="170" spans="1:9" s="1" customFormat="1" ht="15.75">
      <c r="A170" s="62"/>
      <c r="B170" s="62"/>
      <c r="C170" s="62"/>
      <c r="D170" s="62"/>
      <c r="E170" s="160" t="s">
        <v>650</v>
      </c>
      <c r="F170" s="60" t="s">
        <v>3</v>
      </c>
      <c r="G170" s="61">
        <v>22</v>
      </c>
      <c r="H170" s="61"/>
      <c r="I170" s="130">
        <f t="shared" si="2"/>
        <v>0</v>
      </c>
    </row>
    <row r="171" spans="1:9" s="1" customFormat="1" ht="15.75">
      <c r="A171" s="62"/>
      <c r="B171" s="62"/>
      <c r="C171" s="62"/>
      <c r="D171" s="62"/>
      <c r="E171" s="160" t="s">
        <v>675</v>
      </c>
      <c r="F171" s="60" t="s">
        <v>3</v>
      </c>
      <c r="G171" s="61">
        <v>1.2</v>
      </c>
      <c r="H171" s="61"/>
      <c r="I171" s="130">
        <f t="shared" si="2"/>
        <v>0</v>
      </c>
    </row>
    <row r="172" spans="1:9" s="1" customFormat="1" ht="15.75">
      <c r="A172" s="62"/>
      <c r="B172" s="62"/>
      <c r="C172" s="62"/>
      <c r="D172" s="62"/>
      <c r="E172" s="160" t="s">
        <v>265</v>
      </c>
      <c r="F172" s="60" t="s">
        <v>2</v>
      </c>
      <c r="G172" s="61">
        <v>8</v>
      </c>
      <c r="H172" s="61"/>
      <c r="I172" s="130">
        <f t="shared" si="2"/>
        <v>0</v>
      </c>
    </row>
    <row r="173" spans="1:9" s="1" customFormat="1" ht="15.75">
      <c r="A173" s="62"/>
      <c r="B173" s="62"/>
      <c r="C173" s="62"/>
      <c r="D173" s="62"/>
      <c r="E173" s="160" t="s">
        <v>285</v>
      </c>
      <c r="F173" s="60" t="s">
        <v>2</v>
      </c>
      <c r="G173" s="61">
        <v>8</v>
      </c>
      <c r="H173" s="61"/>
      <c r="I173" s="130">
        <f t="shared" si="2"/>
        <v>0</v>
      </c>
    </row>
    <row r="174" spans="1:9" s="1" customFormat="1" ht="15.75">
      <c r="A174" s="62"/>
      <c r="B174" s="62"/>
      <c r="C174" s="62"/>
      <c r="D174" s="62"/>
      <c r="E174" s="160" t="s">
        <v>330</v>
      </c>
      <c r="F174" s="60" t="s">
        <v>2</v>
      </c>
      <c r="G174" s="61">
        <v>1</v>
      </c>
      <c r="H174" s="61"/>
      <c r="I174" s="130">
        <f t="shared" si="2"/>
        <v>0</v>
      </c>
    </row>
    <row r="175" spans="1:9" s="1" customFormat="1" ht="15.75">
      <c r="A175" s="62"/>
      <c r="B175" s="62"/>
      <c r="C175" s="62"/>
      <c r="D175" s="62"/>
      <c r="E175" s="160" t="s">
        <v>331</v>
      </c>
      <c r="F175" s="60" t="s">
        <v>2</v>
      </c>
      <c r="G175" s="61">
        <v>1</v>
      </c>
      <c r="H175" s="61"/>
      <c r="I175" s="130">
        <f t="shared" si="2"/>
        <v>0</v>
      </c>
    </row>
    <row r="176" spans="1:9" s="1" customFormat="1" ht="15.75">
      <c r="A176" s="62"/>
      <c r="B176" s="62"/>
      <c r="C176" s="62"/>
      <c r="D176" s="62"/>
      <c r="E176" s="160" t="s">
        <v>285</v>
      </c>
      <c r="F176" s="60" t="s">
        <v>2</v>
      </c>
      <c r="G176" s="61">
        <v>1</v>
      </c>
      <c r="H176" s="61"/>
      <c r="I176" s="130">
        <f t="shared" si="2"/>
        <v>0</v>
      </c>
    </row>
    <row r="177" spans="1:9" s="1" customFormat="1" ht="15.75">
      <c r="A177" s="62"/>
      <c r="B177" s="62"/>
      <c r="C177" s="62"/>
      <c r="D177" s="62"/>
      <c r="E177" s="160" t="s">
        <v>335</v>
      </c>
      <c r="F177" s="60" t="s">
        <v>2</v>
      </c>
      <c r="G177" s="61">
        <v>5</v>
      </c>
      <c r="H177" s="61"/>
      <c r="I177" s="130">
        <f t="shared" si="2"/>
        <v>0</v>
      </c>
    </row>
    <row r="178" spans="1:9" s="1" customFormat="1" ht="15.75">
      <c r="A178" s="62"/>
      <c r="B178" s="62"/>
      <c r="C178" s="62"/>
      <c r="D178" s="62"/>
      <c r="E178" s="160" t="s">
        <v>285</v>
      </c>
      <c r="F178" s="60" t="s">
        <v>2</v>
      </c>
      <c r="G178" s="61">
        <v>5</v>
      </c>
      <c r="H178" s="61"/>
      <c r="I178" s="130">
        <f t="shared" si="2"/>
        <v>0</v>
      </c>
    </row>
    <row r="179" spans="1:9" s="1" customFormat="1" ht="15.75">
      <c r="A179" s="62"/>
      <c r="B179" s="62"/>
      <c r="C179" s="62"/>
      <c r="D179" s="62"/>
      <c r="E179" s="160" t="s">
        <v>161</v>
      </c>
      <c r="F179" s="60" t="s">
        <v>2</v>
      </c>
      <c r="G179" s="61">
        <v>1</v>
      </c>
      <c r="H179" s="61"/>
      <c r="I179" s="130">
        <f t="shared" si="2"/>
        <v>0</v>
      </c>
    </row>
    <row r="180" spans="1:9" ht="45">
      <c r="A180" s="62"/>
      <c r="B180" s="62"/>
      <c r="C180" s="62"/>
      <c r="D180" s="62"/>
      <c r="E180" s="183" t="s">
        <v>768</v>
      </c>
      <c r="F180" s="60" t="s">
        <v>696</v>
      </c>
      <c r="G180" s="61"/>
      <c r="H180" s="61"/>
      <c r="I180" s="130"/>
    </row>
    <row r="181" spans="1:9" ht="30">
      <c r="A181" s="62"/>
      <c r="B181" s="62"/>
      <c r="C181" s="62"/>
      <c r="D181" s="62"/>
      <c r="E181" s="184" t="s">
        <v>769</v>
      </c>
      <c r="F181" s="60" t="s">
        <v>696</v>
      </c>
      <c r="G181" s="61"/>
      <c r="H181" s="61"/>
      <c r="I181" s="130"/>
    </row>
    <row r="182" spans="1:9" s="1" customFormat="1" ht="15.75">
      <c r="A182" s="186"/>
      <c r="B182" s="186"/>
      <c r="C182" s="186"/>
      <c r="D182" s="186"/>
      <c r="E182" s="195" t="s">
        <v>81</v>
      </c>
      <c r="F182" s="133"/>
      <c r="G182" s="134"/>
      <c r="H182" s="134"/>
      <c r="I182" s="185">
        <f t="shared" ref="I182:I245" si="3">G182*H182</f>
        <v>0</v>
      </c>
    </row>
    <row r="183" spans="1:9" s="1" customFormat="1" ht="30">
      <c r="A183" s="62"/>
      <c r="B183" s="62"/>
      <c r="C183" s="62"/>
      <c r="D183" s="62"/>
      <c r="E183" s="160" t="s">
        <v>636</v>
      </c>
      <c r="F183" s="60" t="s">
        <v>2</v>
      </c>
      <c r="G183" s="61">
        <v>1</v>
      </c>
      <c r="H183" s="61"/>
      <c r="I183" s="130">
        <f t="shared" si="3"/>
        <v>0</v>
      </c>
    </row>
    <row r="184" spans="1:9" ht="30">
      <c r="A184" s="62"/>
      <c r="B184" s="62"/>
      <c r="C184" s="62"/>
      <c r="D184" s="62"/>
      <c r="E184" s="160" t="s">
        <v>438</v>
      </c>
      <c r="F184" s="60" t="s">
        <v>3</v>
      </c>
      <c r="G184" s="61">
        <v>10</v>
      </c>
      <c r="H184" s="61"/>
      <c r="I184" s="130">
        <f t="shared" si="3"/>
        <v>0</v>
      </c>
    </row>
    <row r="185" spans="1:9" ht="15">
      <c r="A185" s="62"/>
      <c r="B185" s="62"/>
      <c r="C185" s="62"/>
      <c r="D185" s="62"/>
      <c r="E185" s="160" t="s">
        <v>82</v>
      </c>
      <c r="F185" s="60" t="s">
        <v>2</v>
      </c>
      <c r="G185" s="61">
        <v>1</v>
      </c>
      <c r="H185" s="61"/>
      <c r="I185" s="130">
        <f t="shared" si="3"/>
        <v>0</v>
      </c>
    </row>
    <row r="186" spans="1:9" ht="15">
      <c r="A186" s="62"/>
      <c r="B186" s="62"/>
      <c r="C186" s="62"/>
      <c r="D186" s="62"/>
      <c r="E186" s="160" t="s">
        <v>184</v>
      </c>
      <c r="F186" s="60" t="s">
        <v>2</v>
      </c>
      <c r="G186" s="61">
        <v>2</v>
      </c>
      <c r="H186" s="61"/>
      <c r="I186" s="130">
        <f t="shared" si="3"/>
        <v>0</v>
      </c>
    </row>
    <row r="187" spans="1:9" ht="15">
      <c r="A187" s="62"/>
      <c r="B187" s="62"/>
      <c r="C187" s="62"/>
      <c r="D187" s="62"/>
      <c r="E187" s="160" t="s">
        <v>174</v>
      </c>
      <c r="F187" s="60" t="s">
        <v>3</v>
      </c>
      <c r="G187" s="61">
        <v>1</v>
      </c>
      <c r="H187" s="61"/>
      <c r="I187" s="130">
        <f t="shared" si="3"/>
        <v>0</v>
      </c>
    </row>
    <row r="188" spans="1:9" ht="15">
      <c r="A188" s="62"/>
      <c r="B188" s="62"/>
      <c r="C188" s="62"/>
      <c r="D188" s="62"/>
      <c r="E188" s="160" t="s">
        <v>162</v>
      </c>
      <c r="F188" s="148" t="s">
        <v>2</v>
      </c>
      <c r="G188" s="61">
        <v>4</v>
      </c>
      <c r="H188" s="61"/>
      <c r="I188" s="130">
        <f t="shared" si="3"/>
        <v>0</v>
      </c>
    </row>
    <row r="189" spans="1:9" ht="15">
      <c r="A189" s="62"/>
      <c r="B189" s="62"/>
      <c r="C189" s="62"/>
      <c r="D189" s="62"/>
      <c r="E189" s="160" t="s">
        <v>196</v>
      </c>
      <c r="F189" s="60" t="s">
        <v>2</v>
      </c>
      <c r="G189" s="61">
        <v>1</v>
      </c>
      <c r="H189" s="61"/>
      <c r="I189" s="130">
        <f t="shared" si="3"/>
        <v>0</v>
      </c>
    </row>
    <row r="190" spans="1:9" ht="15">
      <c r="A190" s="62"/>
      <c r="B190" s="62"/>
      <c r="C190" s="62"/>
      <c r="D190" s="62"/>
      <c r="E190" s="160" t="s">
        <v>170</v>
      </c>
      <c r="F190" s="60" t="s">
        <v>3</v>
      </c>
      <c r="G190" s="61">
        <v>1</v>
      </c>
      <c r="H190" s="61"/>
      <c r="I190" s="130">
        <f t="shared" si="3"/>
        <v>0</v>
      </c>
    </row>
    <row r="191" spans="1:9" ht="15">
      <c r="A191" s="62"/>
      <c r="B191" s="62"/>
      <c r="C191" s="62"/>
      <c r="D191" s="62"/>
      <c r="E191" s="160" t="s">
        <v>172</v>
      </c>
      <c r="F191" s="60" t="s">
        <v>3</v>
      </c>
      <c r="G191" s="61">
        <v>1</v>
      </c>
      <c r="H191" s="61"/>
      <c r="I191" s="130">
        <f t="shared" si="3"/>
        <v>0</v>
      </c>
    </row>
    <row r="192" spans="1:9" ht="15">
      <c r="A192" s="62"/>
      <c r="B192" s="62"/>
      <c r="C192" s="62"/>
      <c r="D192" s="62"/>
      <c r="E192" s="160" t="s">
        <v>173</v>
      </c>
      <c r="F192" s="60" t="s">
        <v>3</v>
      </c>
      <c r="G192" s="61">
        <v>40</v>
      </c>
      <c r="H192" s="61"/>
      <c r="I192" s="130">
        <f t="shared" si="3"/>
        <v>0</v>
      </c>
    </row>
    <row r="193" spans="1:9" ht="15">
      <c r="A193" s="62"/>
      <c r="B193" s="62"/>
      <c r="C193" s="62"/>
      <c r="D193" s="62"/>
      <c r="E193" s="160" t="s">
        <v>175</v>
      </c>
      <c r="F193" s="60" t="s">
        <v>3</v>
      </c>
      <c r="G193" s="61">
        <v>12</v>
      </c>
      <c r="H193" s="61"/>
      <c r="I193" s="130">
        <f t="shared" si="3"/>
        <v>0</v>
      </c>
    </row>
    <row r="194" spans="1:9" ht="15">
      <c r="A194" s="62"/>
      <c r="B194" s="62"/>
      <c r="C194" s="62"/>
      <c r="D194" s="62"/>
      <c r="E194" s="160" t="s">
        <v>161</v>
      </c>
      <c r="F194" s="148" t="s">
        <v>2</v>
      </c>
      <c r="G194" s="61">
        <v>2</v>
      </c>
      <c r="H194" s="61"/>
      <c r="I194" s="130">
        <f t="shared" si="3"/>
        <v>0</v>
      </c>
    </row>
    <row r="195" spans="1:9" ht="15">
      <c r="A195" s="62"/>
      <c r="B195" s="62"/>
      <c r="C195" s="62"/>
      <c r="D195" s="62"/>
      <c r="E195" s="160" t="s">
        <v>337</v>
      </c>
      <c r="F195" s="60" t="s">
        <v>2</v>
      </c>
      <c r="G195" s="61">
        <v>1</v>
      </c>
      <c r="H195" s="61"/>
      <c r="I195" s="130">
        <f t="shared" si="3"/>
        <v>0</v>
      </c>
    </row>
    <row r="196" spans="1:9" ht="15">
      <c r="A196" s="62"/>
      <c r="B196" s="62"/>
      <c r="C196" s="62"/>
      <c r="D196" s="62"/>
      <c r="E196" s="160" t="s">
        <v>161</v>
      </c>
      <c r="F196" s="148" t="s">
        <v>2</v>
      </c>
      <c r="G196" s="61">
        <v>2</v>
      </c>
      <c r="H196" s="61"/>
      <c r="I196" s="130">
        <f t="shared" si="3"/>
        <v>0</v>
      </c>
    </row>
    <row r="197" spans="1:9" ht="15">
      <c r="A197" s="62"/>
      <c r="B197" s="62"/>
      <c r="C197" s="62"/>
      <c r="D197" s="62"/>
      <c r="E197" s="160" t="s">
        <v>338</v>
      </c>
      <c r="F197" s="60" t="s">
        <v>2</v>
      </c>
      <c r="G197" s="61">
        <v>1</v>
      </c>
      <c r="H197" s="61"/>
      <c r="I197" s="130">
        <f t="shared" si="3"/>
        <v>0</v>
      </c>
    </row>
    <row r="198" spans="1:9" ht="15">
      <c r="A198" s="62"/>
      <c r="B198" s="62"/>
      <c r="C198" s="62"/>
      <c r="D198" s="62"/>
      <c r="E198" s="160" t="s">
        <v>164</v>
      </c>
      <c r="F198" s="60" t="s">
        <v>2</v>
      </c>
      <c r="G198" s="61">
        <v>1</v>
      </c>
      <c r="H198" s="61"/>
      <c r="I198" s="130">
        <f t="shared" si="3"/>
        <v>0</v>
      </c>
    </row>
    <row r="199" spans="1:9" ht="15">
      <c r="A199" s="62"/>
      <c r="B199" s="62"/>
      <c r="C199" s="62"/>
      <c r="D199" s="62"/>
      <c r="E199" s="160" t="s">
        <v>55</v>
      </c>
      <c r="F199" s="60" t="s">
        <v>2</v>
      </c>
      <c r="G199" s="61">
        <v>1</v>
      </c>
      <c r="H199" s="61"/>
      <c r="I199" s="130">
        <f t="shared" si="3"/>
        <v>0</v>
      </c>
    </row>
    <row r="200" spans="1:9" ht="15">
      <c r="A200" s="62"/>
      <c r="B200" s="62"/>
      <c r="C200" s="62"/>
      <c r="D200" s="62"/>
      <c r="E200" s="160" t="s">
        <v>56</v>
      </c>
      <c r="F200" s="60" t="s">
        <v>2</v>
      </c>
      <c r="G200" s="61">
        <v>1</v>
      </c>
      <c r="H200" s="61"/>
      <c r="I200" s="130">
        <f t="shared" si="3"/>
        <v>0</v>
      </c>
    </row>
    <row r="201" spans="1:9" ht="15">
      <c r="A201" s="62"/>
      <c r="B201" s="62"/>
      <c r="C201" s="62"/>
      <c r="D201" s="62"/>
      <c r="E201" s="160" t="s">
        <v>178</v>
      </c>
      <c r="F201" s="60" t="s">
        <v>2</v>
      </c>
      <c r="G201" s="61">
        <v>1</v>
      </c>
      <c r="H201" s="61"/>
      <c r="I201" s="130">
        <f t="shared" si="3"/>
        <v>0</v>
      </c>
    </row>
    <row r="202" spans="1:9" ht="15">
      <c r="A202" s="62"/>
      <c r="B202" s="62"/>
      <c r="C202" s="62"/>
      <c r="D202" s="62"/>
      <c r="E202" s="160" t="s">
        <v>65</v>
      </c>
      <c r="F202" s="60" t="s">
        <v>2</v>
      </c>
      <c r="G202" s="61">
        <v>1</v>
      </c>
      <c r="H202" s="61"/>
      <c r="I202" s="130">
        <f t="shared" si="3"/>
        <v>0</v>
      </c>
    </row>
    <row r="203" spans="1:9" ht="15">
      <c r="A203" s="62"/>
      <c r="B203" s="62"/>
      <c r="C203" s="62"/>
      <c r="D203" s="62"/>
      <c r="E203" s="160" t="s">
        <v>66</v>
      </c>
      <c r="F203" s="60" t="s">
        <v>2</v>
      </c>
      <c r="G203" s="61">
        <v>2</v>
      </c>
      <c r="H203" s="61"/>
      <c r="I203" s="130">
        <f t="shared" si="3"/>
        <v>0</v>
      </c>
    </row>
    <row r="204" spans="1:9" ht="15">
      <c r="A204" s="62"/>
      <c r="B204" s="62"/>
      <c r="C204" s="62"/>
      <c r="D204" s="62"/>
      <c r="E204" s="160" t="s">
        <v>67</v>
      </c>
      <c r="F204" s="60" t="s">
        <v>2</v>
      </c>
      <c r="G204" s="61">
        <v>2</v>
      </c>
      <c r="H204" s="61"/>
      <c r="I204" s="130">
        <f t="shared" si="3"/>
        <v>0</v>
      </c>
    </row>
    <row r="205" spans="1:9" s="1" customFormat="1" ht="30">
      <c r="A205" s="62"/>
      <c r="B205" s="62"/>
      <c r="C205" s="62"/>
      <c r="D205" s="62"/>
      <c r="E205" s="183" t="s">
        <v>770</v>
      </c>
      <c r="F205" s="60" t="s">
        <v>696</v>
      </c>
      <c r="G205" s="61"/>
      <c r="H205" s="61"/>
      <c r="I205" s="130"/>
    </row>
    <row r="206" spans="1:9" s="1" customFormat="1" ht="45">
      <c r="A206" s="62"/>
      <c r="B206" s="62"/>
      <c r="C206" s="62"/>
      <c r="D206" s="62"/>
      <c r="E206" s="184" t="s">
        <v>790</v>
      </c>
      <c r="F206" s="60" t="s">
        <v>696</v>
      </c>
      <c r="G206" s="61"/>
      <c r="H206" s="61"/>
      <c r="I206" s="130"/>
    </row>
    <row r="207" spans="1:9" s="1" customFormat="1" ht="15.75">
      <c r="A207" s="186"/>
      <c r="B207" s="186"/>
      <c r="C207" s="186"/>
      <c r="D207" s="186"/>
      <c r="E207" s="195" t="s">
        <v>420</v>
      </c>
      <c r="F207" s="133"/>
      <c r="G207" s="134"/>
      <c r="H207" s="134"/>
      <c r="I207" s="185">
        <f t="shared" si="3"/>
        <v>0</v>
      </c>
    </row>
    <row r="208" spans="1:9" s="1" customFormat="1" ht="15.75">
      <c r="A208" s="186"/>
      <c r="B208" s="186"/>
      <c r="C208" s="186"/>
      <c r="D208" s="186"/>
      <c r="E208" s="195" t="s">
        <v>84</v>
      </c>
      <c r="F208" s="133"/>
      <c r="G208" s="134"/>
      <c r="H208" s="134"/>
      <c r="I208" s="185">
        <f t="shared" si="3"/>
        <v>0</v>
      </c>
    </row>
    <row r="209" spans="1:9" ht="15">
      <c r="A209" s="62"/>
      <c r="B209" s="62"/>
      <c r="C209" s="62"/>
      <c r="D209" s="62"/>
      <c r="E209" s="160" t="s">
        <v>161</v>
      </c>
      <c r="F209" s="60" t="s">
        <v>2</v>
      </c>
      <c r="G209" s="170">
        <v>1</v>
      </c>
      <c r="H209" s="61"/>
      <c r="I209" s="130">
        <f t="shared" si="3"/>
        <v>0</v>
      </c>
    </row>
    <row r="210" spans="1:9" ht="15">
      <c r="A210" s="62"/>
      <c r="B210" s="62"/>
      <c r="C210" s="62"/>
      <c r="D210" s="62"/>
      <c r="E210" s="160" t="s">
        <v>684</v>
      </c>
      <c r="F210" s="60" t="s">
        <v>3</v>
      </c>
      <c r="G210" s="170">
        <v>4</v>
      </c>
      <c r="H210" s="61"/>
      <c r="I210" s="130">
        <f t="shared" si="3"/>
        <v>0</v>
      </c>
    </row>
    <row r="211" spans="1:9" ht="15">
      <c r="A211" s="62"/>
      <c r="B211" s="62"/>
      <c r="C211" s="62"/>
      <c r="D211" s="62"/>
      <c r="E211" s="160" t="s">
        <v>661</v>
      </c>
      <c r="F211" s="60" t="s">
        <v>3</v>
      </c>
      <c r="G211" s="170">
        <v>28</v>
      </c>
      <c r="H211" s="61"/>
      <c r="I211" s="130">
        <f t="shared" si="3"/>
        <v>0</v>
      </c>
    </row>
    <row r="212" spans="1:9" ht="15">
      <c r="A212" s="62"/>
      <c r="B212" s="62"/>
      <c r="C212" s="62"/>
      <c r="D212" s="62"/>
      <c r="E212" s="160" t="s">
        <v>685</v>
      </c>
      <c r="F212" s="60" t="s">
        <v>3</v>
      </c>
      <c r="G212" s="170">
        <v>14</v>
      </c>
      <c r="H212" s="61"/>
      <c r="I212" s="130">
        <f t="shared" si="3"/>
        <v>0</v>
      </c>
    </row>
    <row r="213" spans="1:9" ht="15">
      <c r="A213" s="62"/>
      <c r="B213" s="62"/>
      <c r="C213" s="62"/>
      <c r="D213" s="62"/>
      <c r="E213" s="160" t="s">
        <v>686</v>
      </c>
      <c r="F213" s="60" t="s">
        <v>3</v>
      </c>
      <c r="G213" s="170">
        <v>16</v>
      </c>
      <c r="H213" s="61"/>
      <c r="I213" s="130">
        <f t="shared" si="3"/>
        <v>0</v>
      </c>
    </row>
    <row r="214" spans="1:9" ht="15">
      <c r="A214" s="62"/>
      <c r="B214" s="62"/>
      <c r="C214" s="62"/>
      <c r="D214" s="62"/>
      <c r="E214" s="160" t="s">
        <v>687</v>
      </c>
      <c r="F214" s="60" t="s">
        <v>3</v>
      </c>
      <c r="G214" s="170">
        <v>4</v>
      </c>
      <c r="H214" s="61"/>
      <c r="I214" s="130">
        <f t="shared" si="3"/>
        <v>0</v>
      </c>
    </row>
    <row r="215" spans="1:9" ht="15">
      <c r="A215" s="62"/>
      <c r="B215" s="62"/>
      <c r="C215" s="62"/>
      <c r="D215" s="62"/>
      <c r="E215" s="160" t="s">
        <v>265</v>
      </c>
      <c r="F215" s="60" t="s">
        <v>2</v>
      </c>
      <c r="G215" s="170">
        <v>8</v>
      </c>
      <c r="H215" s="61"/>
      <c r="I215" s="130">
        <f t="shared" si="3"/>
        <v>0</v>
      </c>
    </row>
    <row r="216" spans="1:9" ht="15">
      <c r="A216" s="62"/>
      <c r="B216" s="62"/>
      <c r="C216" s="62"/>
      <c r="D216" s="62"/>
      <c r="E216" s="160" t="s">
        <v>285</v>
      </c>
      <c r="F216" s="60" t="s">
        <v>2</v>
      </c>
      <c r="G216" s="170">
        <v>8</v>
      </c>
      <c r="H216" s="61"/>
      <c r="I216" s="130">
        <f t="shared" si="3"/>
        <v>0</v>
      </c>
    </row>
    <row r="217" spans="1:9" ht="15">
      <c r="A217" s="62"/>
      <c r="B217" s="62"/>
      <c r="C217" s="62"/>
      <c r="D217" s="62"/>
      <c r="E217" s="160" t="s">
        <v>335</v>
      </c>
      <c r="F217" s="60" t="s">
        <v>2</v>
      </c>
      <c r="G217" s="170">
        <v>1</v>
      </c>
      <c r="H217" s="61"/>
      <c r="I217" s="130">
        <f t="shared" si="3"/>
        <v>0</v>
      </c>
    </row>
    <row r="218" spans="1:9" ht="15">
      <c r="A218" s="62"/>
      <c r="B218" s="62"/>
      <c r="C218" s="62"/>
      <c r="D218" s="62"/>
      <c r="E218" s="160" t="s">
        <v>285</v>
      </c>
      <c r="F218" s="60" t="s">
        <v>2</v>
      </c>
      <c r="G218" s="170">
        <v>1</v>
      </c>
      <c r="H218" s="61"/>
      <c r="I218" s="130">
        <f t="shared" si="3"/>
        <v>0</v>
      </c>
    </row>
    <row r="219" spans="1:9" ht="60">
      <c r="A219" s="62"/>
      <c r="B219" s="62"/>
      <c r="C219" s="62"/>
      <c r="D219" s="62"/>
      <c r="E219" s="183" t="s">
        <v>771</v>
      </c>
      <c r="F219" s="60" t="s">
        <v>696</v>
      </c>
      <c r="G219" s="170"/>
      <c r="H219" s="61"/>
      <c r="I219" s="130"/>
    </row>
    <row r="220" spans="1:9" ht="30">
      <c r="A220" s="62"/>
      <c r="B220" s="62"/>
      <c r="C220" s="62"/>
      <c r="D220" s="62"/>
      <c r="E220" s="184" t="s">
        <v>772</v>
      </c>
      <c r="F220" s="60" t="s">
        <v>696</v>
      </c>
      <c r="G220" s="170"/>
      <c r="H220" s="61"/>
      <c r="I220" s="130"/>
    </row>
    <row r="221" spans="1:9" s="1" customFormat="1" ht="15.75">
      <c r="A221" s="186"/>
      <c r="B221" s="186"/>
      <c r="C221" s="186"/>
      <c r="D221" s="186"/>
      <c r="E221" s="195" t="s">
        <v>85</v>
      </c>
      <c r="F221" s="133"/>
      <c r="G221" s="134"/>
      <c r="H221" s="134"/>
      <c r="I221" s="185">
        <f t="shared" si="3"/>
        <v>0</v>
      </c>
    </row>
    <row r="222" spans="1:9" s="20" customFormat="1" ht="15.75">
      <c r="A222" s="62"/>
      <c r="B222" s="62"/>
      <c r="C222" s="62"/>
      <c r="D222" s="62"/>
      <c r="E222" s="160" t="s">
        <v>471</v>
      </c>
      <c r="F222" s="60" t="s">
        <v>3</v>
      </c>
      <c r="G222" s="170">
        <v>28</v>
      </c>
      <c r="H222" s="61"/>
      <c r="I222" s="130">
        <f t="shared" si="3"/>
        <v>0</v>
      </c>
    </row>
    <row r="223" spans="1:9" s="1" customFormat="1" ht="15.75">
      <c r="A223" s="62"/>
      <c r="B223" s="62"/>
      <c r="C223" s="62"/>
      <c r="D223" s="62"/>
      <c r="E223" s="160" t="s">
        <v>170</v>
      </c>
      <c r="F223" s="60" t="s">
        <v>3</v>
      </c>
      <c r="G223" s="170">
        <v>0.3</v>
      </c>
      <c r="H223" s="61"/>
      <c r="I223" s="130">
        <f t="shared" si="3"/>
        <v>0</v>
      </c>
    </row>
    <row r="224" spans="1:9" s="1" customFormat="1" ht="15.75">
      <c r="A224" s="62"/>
      <c r="B224" s="62"/>
      <c r="C224" s="62"/>
      <c r="D224" s="62"/>
      <c r="E224" s="160" t="s">
        <v>161</v>
      </c>
      <c r="F224" s="60" t="s">
        <v>2</v>
      </c>
      <c r="G224" s="170">
        <v>2</v>
      </c>
      <c r="H224" s="61"/>
      <c r="I224" s="130">
        <f t="shared" si="3"/>
        <v>0</v>
      </c>
    </row>
    <row r="225" spans="1:9" s="1" customFormat="1" ht="15.75">
      <c r="A225" s="62"/>
      <c r="B225" s="62"/>
      <c r="C225" s="62"/>
      <c r="D225" s="62"/>
      <c r="E225" s="160" t="s">
        <v>185</v>
      </c>
      <c r="F225" s="60" t="s">
        <v>2</v>
      </c>
      <c r="G225" s="170">
        <v>1</v>
      </c>
      <c r="H225" s="61"/>
      <c r="I225" s="130">
        <f t="shared" si="3"/>
        <v>0</v>
      </c>
    </row>
    <row r="226" spans="1:9" s="1" customFormat="1" ht="30">
      <c r="A226" s="62"/>
      <c r="B226" s="62"/>
      <c r="C226" s="62"/>
      <c r="D226" s="62"/>
      <c r="E226" s="183" t="s">
        <v>773</v>
      </c>
      <c r="F226" s="60" t="s">
        <v>696</v>
      </c>
      <c r="G226" s="170"/>
      <c r="H226" s="61"/>
      <c r="I226" s="130"/>
    </row>
    <row r="227" spans="1:9" s="1" customFormat="1" ht="45">
      <c r="A227" s="62"/>
      <c r="B227" s="62"/>
      <c r="C227" s="62"/>
      <c r="D227" s="62"/>
      <c r="E227" s="184" t="s">
        <v>774</v>
      </c>
      <c r="F227" s="60" t="s">
        <v>696</v>
      </c>
      <c r="G227" s="170"/>
      <c r="H227" s="61"/>
      <c r="I227" s="130"/>
    </row>
    <row r="228" spans="1:9" s="1" customFormat="1" ht="15.75">
      <c r="A228" s="133"/>
      <c r="B228" s="133"/>
      <c r="C228" s="133"/>
      <c r="D228" s="133"/>
      <c r="E228" s="195" t="s">
        <v>90</v>
      </c>
      <c r="F228" s="133"/>
      <c r="G228" s="133"/>
      <c r="H228" s="134"/>
      <c r="I228" s="133"/>
    </row>
    <row r="229" spans="1:9" s="1" customFormat="1" ht="15.75">
      <c r="A229" s="62"/>
      <c r="B229" s="62"/>
      <c r="C229" s="62"/>
      <c r="D229" s="62"/>
      <c r="E229" s="160" t="s">
        <v>661</v>
      </c>
      <c r="F229" s="60" t="s">
        <v>3</v>
      </c>
      <c r="G229" s="170">
        <v>10</v>
      </c>
      <c r="H229" s="61"/>
      <c r="I229" s="130">
        <f t="shared" si="3"/>
        <v>0</v>
      </c>
    </row>
    <row r="230" spans="1:9" s="1" customFormat="1" ht="15.75">
      <c r="A230" s="62"/>
      <c r="B230" s="62"/>
      <c r="C230" s="62"/>
      <c r="D230" s="62"/>
      <c r="E230" s="160" t="s">
        <v>685</v>
      </c>
      <c r="F230" s="60" t="s">
        <v>3</v>
      </c>
      <c r="G230" s="170">
        <v>20</v>
      </c>
      <c r="H230" s="61"/>
      <c r="I230" s="130">
        <f t="shared" si="3"/>
        <v>0</v>
      </c>
    </row>
    <row r="231" spans="1:9" s="1" customFormat="1" ht="15.75">
      <c r="A231" s="62"/>
      <c r="B231" s="62"/>
      <c r="C231" s="62"/>
      <c r="D231" s="62"/>
      <c r="E231" s="160" t="s">
        <v>345</v>
      </c>
      <c r="F231" s="60" t="s">
        <v>2</v>
      </c>
      <c r="G231" s="170">
        <v>2</v>
      </c>
      <c r="H231" s="61"/>
      <c r="I231" s="130">
        <f t="shared" si="3"/>
        <v>0</v>
      </c>
    </row>
    <row r="232" spans="1:9" s="1" customFormat="1" ht="15.75">
      <c r="A232" s="62"/>
      <c r="B232" s="62"/>
      <c r="C232" s="62"/>
      <c r="D232" s="62"/>
      <c r="E232" s="160" t="s">
        <v>637</v>
      </c>
      <c r="F232" s="60" t="s">
        <v>2</v>
      </c>
      <c r="G232" s="170">
        <v>2</v>
      </c>
      <c r="H232" s="61"/>
      <c r="I232" s="130">
        <f t="shared" si="3"/>
        <v>0</v>
      </c>
    </row>
    <row r="233" spans="1:9" s="1" customFormat="1" ht="15.75">
      <c r="A233" s="62"/>
      <c r="B233" s="62"/>
      <c r="C233" s="62"/>
      <c r="D233" s="62"/>
      <c r="E233" s="160" t="s">
        <v>285</v>
      </c>
      <c r="F233" s="60" t="s">
        <v>2</v>
      </c>
      <c r="G233" s="170">
        <v>2</v>
      </c>
      <c r="H233" s="61"/>
      <c r="I233" s="130">
        <f t="shared" si="3"/>
        <v>0</v>
      </c>
    </row>
    <row r="234" spans="1:9" s="1" customFormat="1" ht="15.75">
      <c r="A234" s="62"/>
      <c r="B234" s="62"/>
      <c r="C234" s="62"/>
      <c r="D234" s="62"/>
      <c r="E234" s="160" t="s">
        <v>172</v>
      </c>
      <c r="F234" s="60" t="s">
        <v>3</v>
      </c>
      <c r="G234" s="170">
        <v>8</v>
      </c>
      <c r="H234" s="61"/>
      <c r="I234" s="130">
        <f t="shared" si="3"/>
        <v>0</v>
      </c>
    </row>
    <row r="235" spans="1:9" s="1" customFormat="1" ht="15.75">
      <c r="A235" s="62"/>
      <c r="B235" s="62"/>
      <c r="C235" s="62"/>
      <c r="D235" s="62"/>
      <c r="E235" s="160" t="s">
        <v>639</v>
      </c>
      <c r="F235" s="60" t="s">
        <v>2</v>
      </c>
      <c r="G235" s="170">
        <v>2</v>
      </c>
      <c r="H235" s="61"/>
      <c r="I235" s="130">
        <f t="shared" si="3"/>
        <v>0</v>
      </c>
    </row>
    <row r="236" spans="1:9" s="1" customFormat="1" ht="30">
      <c r="A236" s="62"/>
      <c r="B236" s="62"/>
      <c r="C236" s="62"/>
      <c r="D236" s="62"/>
      <c r="E236" s="160" t="s">
        <v>439</v>
      </c>
      <c r="F236" s="60" t="s">
        <v>2</v>
      </c>
      <c r="G236" s="170">
        <v>1</v>
      </c>
      <c r="H236" s="61"/>
      <c r="I236" s="130">
        <f t="shared" si="3"/>
        <v>0</v>
      </c>
    </row>
    <row r="237" spans="1:9" s="1" customFormat="1" ht="15.75">
      <c r="A237" s="62"/>
      <c r="B237" s="62"/>
      <c r="C237" s="62"/>
      <c r="D237" s="62"/>
      <c r="E237" s="160" t="s">
        <v>349</v>
      </c>
      <c r="F237" s="60" t="s">
        <v>2</v>
      </c>
      <c r="G237" s="170">
        <v>5</v>
      </c>
      <c r="H237" s="61"/>
      <c r="I237" s="130">
        <f t="shared" si="3"/>
        <v>0</v>
      </c>
    </row>
    <row r="238" spans="1:9" s="1" customFormat="1" ht="15.75">
      <c r="A238" s="62"/>
      <c r="B238" s="62"/>
      <c r="C238" s="62"/>
      <c r="D238" s="62"/>
      <c r="E238" s="160" t="s">
        <v>350</v>
      </c>
      <c r="F238" s="60" t="s">
        <v>2</v>
      </c>
      <c r="G238" s="170">
        <v>3</v>
      </c>
      <c r="H238" s="61"/>
      <c r="I238" s="130">
        <f t="shared" si="3"/>
        <v>0</v>
      </c>
    </row>
    <row r="239" spans="1:9" s="1" customFormat="1" ht="15.75">
      <c r="A239" s="62"/>
      <c r="B239" s="62"/>
      <c r="C239" s="62"/>
      <c r="D239" s="62"/>
      <c r="E239" s="160" t="s">
        <v>351</v>
      </c>
      <c r="F239" s="60" t="s">
        <v>2</v>
      </c>
      <c r="G239" s="170">
        <v>2</v>
      </c>
      <c r="H239" s="61"/>
      <c r="I239" s="130">
        <f t="shared" si="3"/>
        <v>0</v>
      </c>
    </row>
    <row r="240" spans="1:9" s="1" customFormat="1" ht="15.75">
      <c r="A240" s="62"/>
      <c r="B240" s="62"/>
      <c r="C240" s="62"/>
      <c r="D240" s="62"/>
      <c r="E240" s="160" t="s">
        <v>195</v>
      </c>
      <c r="F240" s="60" t="s">
        <v>2</v>
      </c>
      <c r="G240" s="170">
        <v>1</v>
      </c>
      <c r="H240" s="61"/>
      <c r="I240" s="130">
        <f t="shared" si="3"/>
        <v>0</v>
      </c>
    </row>
    <row r="241" spans="1:9" s="1" customFormat="1" ht="15.75">
      <c r="A241" s="62"/>
      <c r="B241" s="62"/>
      <c r="C241" s="62"/>
      <c r="D241" s="62"/>
      <c r="E241" s="160" t="s">
        <v>66</v>
      </c>
      <c r="F241" s="60" t="s">
        <v>2</v>
      </c>
      <c r="G241" s="170">
        <v>1</v>
      </c>
      <c r="H241" s="61"/>
      <c r="I241" s="130">
        <f t="shared" si="3"/>
        <v>0</v>
      </c>
    </row>
    <row r="242" spans="1:9" s="1" customFormat="1" ht="15.75">
      <c r="A242" s="62"/>
      <c r="B242" s="62"/>
      <c r="C242" s="62"/>
      <c r="D242" s="62"/>
      <c r="E242" s="160" t="s">
        <v>55</v>
      </c>
      <c r="F242" s="60" t="s">
        <v>2</v>
      </c>
      <c r="G242" s="170">
        <v>5</v>
      </c>
      <c r="H242" s="61"/>
      <c r="I242" s="130">
        <f t="shared" si="3"/>
        <v>0</v>
      </c>
    </row>
    <row r="243" spans="1:9" s="1" customFormat="1" ht="15.75">
      <c r="A243" s="62"/>
      <c r="B243" s="62"/>
      <c r="C243" s="62"/>
      <c r="D243" s="62"/>
      <c r="E243" s="160" t="s">
        <v>56</v>
      </c>
      <c r="F243" s="60" t="s">
        <v>2</v>
      </c>
      <c r="G243" s="170">
        <v>5</v>
      </c>
      <c r="H243" s="61"/>
      <c r="I243" s="130">
        <f t="shared" si="3"/>
        <v>0</v>
      </c>
    </row>
    <row r="244" spans="1:9" s="1" customFormat="1" ht="15.75">
      <c r="A244" s="62"/>
      <c r="B244" s="62"/>
      <c r="C244" s="62"/>
      <c r="D244" s="62"/>
      <c r="E244" s="160" t="s">
        <v>178</v>
      </c>
      <c r="F244" s="60" t="s">
        <v>2</v>
      </c>
      <c r="G244" s="170">
        <v>5</v>
      </c>
      <c r="H244" s="61"/>
      <c r="I244" s="130">
        <f t="shared" si="3"/>
        <v>0</v>
      </c>
    </row>
    <row r="245" spans="1:9" s="1" customFormat="1" ht="15.75">
      <c r="A245" s="62"/>
      <c r="B245" s="62"/>
      <c r="C245" s="62"/>
      <c r="D245" s="62"/>
      <c r="E245" s="160" t="s">
        <v>86</v>
      </c>
      <c r="F245" s="60" t="s">
        <v>2</v>
      </c>
      <c r="G245" s="170">
        <v>1</v>
      </c>
      <c r="H245" s="61"/>
      <c r="I245" s="130">
        <f t="shared" si="3"/>
        <v>0</v>
      </c>
    </row>
    <row r="246" spans="1:9" s="1" customFormat="1" ht="15.75">
      <c r="A246" s="62"/>
      <c r="B246" s="62"/>
      <c r="C246" s="62"/>
      <c r="D246" s="62"/>
      <c r="E246" s="160" t="s">
        <v>87</v>
      </c>
      <c r="F246" s="60" t="s">
        <v>2</v>
      </c>
      <c r="G246" s="170">
        <v>1</v>
      </c>
      <c r="H246" s="61"/>
      <c r="I246" s="130">
        <f t="shared" ref="I246:I248" si="4">G246*H246</f>
        <v>0</v>
      </c>
    </row>
    <row r="247" spans="1:9" s="1" customFormat="1" ht="15.75">
      <c r="A247" s="62"/>
      <c r="B247" s="62"/>
      <c r="C247" s="62"/>
      <c r="D247" s="62"/>
      <c r="E247" s="160" t="s">
        <v>88</v>
      </c>
      <c r="F247" s="60" t="s">
        <v>2</v>
      </c>
      <c r="G247" s="170">
        <v>1</v>
      </c>
      <c r="H247" s="61"/>
      <c r="I247" s="130">
        <f t="shared" si="4"/>
        <v>0</v>
      </c>
    </row>
    <row r="248" spans="1:9" s="1" customFormat="1" ht="15.75">
      <c r="A248" s="62"/>
      <c r="B248" s="62"/>
      <c r="C248" s="62"/>
      <c r="D248" s="62"/>
      <c r="E248" s="160" t="s">
        <v>86</v>
      </c>
      <c r="F248" s="60" t="s">
        <v>2</v>
      </c>
      <c r="G248" s="170">
        <v>1</v>
      </c>
      <c r="H248" s="61"/>
      <c r="I248" s="130">
        <f t="shared" si="4"/>
        <v>0</v>
      </c>
    </row>
    <row r="249" spans="1:9" s="1" customFormat="1" ht="60">
      <c r="A249" s="62"/>
      <c r="B249" s="62"/>
      <c r="C249" s="62"/>
      <c r="D249" s="62"/>
      <c r="E249" s="183" t="s">
        <v>775</v>
      </c>
      <c r="F249" s="60" t="s">
        <v>696</v>
      </c>
      <c r="G249" s="170"/>
      <c r="H249" s="61"/>
      <c r="I249" s="130"/>
    </row>
    <row r="250" spans="1:9" s="1" customFormat="1" ht="45">
      <c r="A250" s="62"/>
      <c r="B250" s="62"/>
      <c r="C250" s="62"/>
      <c r="D250" s="62"/>
      <c r="E250" s="184" t="s">
        <v>776</v>
      </c>
      <c r="F250" s="60" t="s">
        <v>696</v>
      </c>
      <c r="G250" s="170"/>
      <c r="H250" s="61"/>
      <c r="I250" s="130"/>
    </row>
    <row r="251" spans="1:9" s="1" customFormat="1" ht="15.75">
      <c r="A251" s="186"/>
      <c r="B251" s="186"/>
      <c r="C251" s="186"/>
      <c r="D251" s="186"/>
      <c r="E251" s="195" t="s">
        <v>91</v>
      </c>
      <c r="F251" s="133"/>
      <c r="G251" s="134"/>
      <c r="H251" s="134"/>
      <c r="I251" s="185"/>
    </row>
    <row r="252" spans="1:9" s="20" customFormat="1" ht="15.75">
      <c r="A252" s="62"/>
      <c r="B252" s="62"/>
      <c r="C252" s="62"/>
      <c r="D252" s="62"/>
      <c r="E252" s="160" t="s">
        <v>688</v>
      </c>
      <c r="F252" s="63" t="s">
        <v>3</v>
      </c>
      <c r="G252" s="170">
        <v>10</v>
      </c>
      <c r="H252" s="61"/>
      <c r="I252" s="130">
        <f t="shared" ref="I252:I315" si="5">G252*H252</f>
        <v>0</v>
      </c>
    </row>
    <row r="253" spans="1:9" s="1" customFormat="1" ht="15.75">
      <c r="A253" s="62"/>
      <c r="B253" s="62"/>
      <c r="C253" s="62"/>
      <c r="D253" s="62"/>
      <c r="E253" s="160" t="s">
        <v>685</v>
      </c>
      <c r="F253" s="60" t="s">
        <v>3</v>
      </c>
      <c r="G253" s="170">
        <v>20</v>
      </c>
      <c r="H253" s="61"/>
      <c r="I253" s="130">
        <f t="shared" si="5"/>
        <v>0</v>
      </c>
    </row>
    <row r="254" spans="1:9" s="1" customFormat="1" ht="15.75">
      <c r="A254" s="62"/>
      <c r="B254" s="62"/>
      <c r="C254" s="62"/>
      <c r="D254" s="62"/>
      <c r="E254" s="160" t="s">
        <v>693</v>
      </c>
      <c r="F254" s="60" t="s">
        <v>2</v>
      </c>
      <c r="G254" s="170">
        <v>2</v>
      </c>
      <c r="H254" s="61"/>
      <c r="I254" s="130">
        <f t="shared" si="5"/>
        <v>0</v>
      </c>
    </row>
    <row r="255" spans="1:9" s="1" customFormat="1" ht="15.75">
      <c r="A255" s="62"/>
      <c r="B255" s="62"/>
      <c r="C255" s="62"/>
      <c r="D255" s="62"/>
      <c r="E255" s="160" t="s">
        <v>637</v>
      </c>
      <c r="F255" s="60" t="s">
        <v>2</v>
      </c>
      <c r="G255" s="170">
        <v>2</v>
      </c>
      <c r="H255" s="61"/>
      <c r="I255" s="130">
        <f t="shared" si="5"/>
        <v>0</v>
      </c>
    </row>
    <row r="256" spans="1:9" s="1" customFormat="1" ht="15.75">
      <c r="A256" s="62"/>
      <c r="B256" s="62"/>
      <c r="C256" s="62"/>
      <c r="D256" s="62"/>
      <c r="E256" s="160" t="s">
        <v>285</v>
      </c>
      <c r="F256" s="60" t="s">
        <v>2</v>
      </c>
      <c r="G256" s="170">
        <v>2</v>
      </c>
      <c r="H256" s="61"/>
      <c r="I256" s="130">
        <f t="shared" si="5"/>
        <v>0</v>
      </c>
    </row>
    <row r="257" spans="1:9" s="1" customFormat="1" ht="15.75">
      <c r="A257" s="62"/>
      <c r="B257" s="62"/>
      <c r="C257" s="62"/>
      <c r="D257" s="62"/>
      <c r="E257" s="160" t="s">
        <v>172</v>
      </c>
      <c r="F257" s="60" t="s">
        <v>3</v>
      </c>
      <c r="G257" s="170">
        <v>12</v>
      </c>
      <c r="H257" s="61"/>
      <c r="I257" s="130">
        <f t="shared" si="5"/>
        <v>0</v>
      </c>
    </row>
    <row r="258" spans="1:9" s="1" customFormat="1" ht="15.75">
      <c r="A258" s="62"/>
      <c r="B258" s="62"/>
      <c r="C258" s="62"/>
      <c r="D258" s="62"/>
      <c r="E258" s="160" t="s">
        <v>639</v>
      </c>
      <c r="F258" s="60" t="s">
        <v>2</v>
      </c>
      <c r="G258" s="170">
        <v>2</v>
      </c>
      <c r="H258" s="61"/>
      <c r="I258" s="130">
        <f t="shared" si="5"/>
        <v>0</v>
      </c>
    </row>
    <row r="259" spans="1:9" s="1" customFormat="1" ht="30">
      <c r="A259" s="62"/>
      <c r="B259" s="62"/>
      <c r="C259" s="62"/>
      <c r="D259" s="62"/>
      <c r="E259" s="160" t="s">
        <v>439</v>
      </c>
      <c r="F259" s="60" t="s">
        <v>2</v>
      </c>
      <c r="G259" s="170">
        <v>1</v>
      </c>
      <c r="H259" s="61"/>
      <c r="I259" s="130">
        <f t="shared" si="5"/>
        <v>0</v>
      </c>
    </row>
    <row r="260" spans="1:9" s="1" customFormat="1" ht="15.75">
      <c r="A260" s="62"/>
      <c r="B260" s="62"/>
      <c r="C260" s="62"/>
      <c r="D260" s="62"/>
      <c r="E260" s="160" t="s">
        <v>349</v>
      </c>
      <c r="F260" s="60" t="s">
        <v>2</v>
      </c>
      <c r="G260" s="170">
        <v>5</v>
      </c>
      <c r="H260" s="61"/>
      <c r="I260" s="130">
        <f t="shared" si="5"/>
        <v>0</v>
      </c>
    </row>
    <row r="261" spans="1:9" s="1" customFormat="1" ht="15.75">
      <c r="A261" s="62"/>
      <c r="B261" s="62"/>
      <c r="C261" s="62"/>
      <c r="D261" s="62"/>
      <c r="E261" s="160" t="s">
        <v>350</v>
      </c>
      <c r="F261" s="60" t="s">
        <v>2</v>
      </c>
      <c r="G261" s="170">
        <v>3</v>
      </c>
      <c r="H261" s="61"/>
      <c r="I261" s="130">
        <f t="shared" si="5"/>
        <v>0</v>
      </c>
    </row>
    <row r="262" spans="1:9" s="1" customFormat="1" ht="15.75">
      <c r="A262" s="62"/>
      <c r="B262" s="62"/>
      <c r="C262" s="62"/>
      <c r="D262" s="62"/>
      <c r="E262" s="160" t="s">
        <v>355</v>
      </c>
      <c r="F262" s="60" t="s">
        <v>2</v>
      </c>
      <c r="G262" s="170">
        <v>2</v>
      </c>
      <c r="H262" s="61"/>
      <c r="I262" s="130">
        <f t="shared" si="5"/>
        <v>0</v>
      </c>
    </row>
    <row r="263" spans="1:9" s="1" customFormat="1" ht="15.75">
      <c r="A263" s="62"/>
      <c r="B263" s="62"/>
      <c r="C263" s="62"/>
      <c r="D263" s="62"/>
      <c r="E263" s="160" t="s">
        <v>195</v>
      </c>
      <c r="F263" s="60" t="s">
        <v>2</v>
      </c>
      <c r="G263" s="170">
        <v>1</v>
      </c>
      <c r="H263" s="61"/>
      <c r="I263" s="130">
        <f t="shared" si="5"/>
        <v>0</v>
      </c>
    </row>
    <row r="264" spans="1:9" s="1" customFormat="1" ht="15.75">
      <c r="A264" s="62"/>
      <c r="B264" s="62"/>
      <c r="C264" s="62"/>
      <c r="D264" s="62"/>
      <c r="E264" s="160" t="s">
        <v>66</v>
      </c>
      <c r="F264" s="60" t="s">
        <v>2</v>
      </c>
      <c r="G264" s="170">
        <v>1</v>
      </c>
      <c r="H264" s="61"/>
      <c r="I264" s="130">
        <f t="shared" si="5"/>
        <v>0</v>
      </c>
    </row>
    <row r="265" spans="1:9" s="1" customFormat="1" ht="15.75">
      <c r="A265" s="62"/>
      <c r="B265" s="62"/>
      <c r="C265" s="62"/>
      <c r="D265" s="62"/>
      <c r="E265" s="160" t="s">
        <v>55</v>
      </c>
      <c r="F265" s="60" t="s">
        <v>2</v>
      </c>
      <c r="G265" s="170">
        <v>5</v>
      </c>
      <c r="H265" s="61"/>
      <c r="I265" s="130">
        <f t="shared" si="5"/>
        <v>0</v>
      </c>
    </row>
    <row r="266" spans="1:9" s="1" customFormat="1" ht="15.75">
      <c r="A266" s="62"/>
      <c r="B266" s="62"/>
      <c r="C266" s="62"/>
      <c r="D266" s="62"/>
      <c r="E266" s="160" t="s">
        <v>56</v>
      </c>
      <c r="F266" s="60" t="s">
        <v>2</v>
      </c>
      <c r="G266" s="170">
        <v>5</v>
      </c>
      <c r="H266" s="61"/>
      <c r="I266" s="130">
        <f t="shared" si="5"/>
        <v>0</v>
      </c>
    </row>
    <row r="267" spans="1:9" s="1" customFormat="1" ht="15.75">
      <c r="A267" s="62"/>
      <c r="B267" s="62"/>
      <c r="C267" s="62"/>
      <c r="D267" s="62"/>
      <c r="E267" s="160" t="s">
        <v>260</v>
      </c>
      <c r="F267" s="60" t="s">
        <v>2</v>
      </c>
      <c r="G267" s="170">
        <v>5</v>
      </c>
      <c r="H267" s="61"/>
      <c r="I267" s="130">
        <f t="shared" si="5"/>
        <v>0</v>
      </c>
    </row>
    <row r="268" spans="1:9" s="1" customFormat="1" ht="15.75">
      <c r="A268" s="62"/>
      <c r="B268" s="62"/>
      <c r="C268" s="62"/>
      <c r="D268" s="62"/>
      <c r="E268" s="160" t="s">
        <v>86</v>
      </c>
      <c r="F268" s="60" t="s">
        <v>2</v>
      </c>
      <c r="G268" s="170">
        <v>1</v>
      </c>
      <c r="H268" s="61"/>
      <c r="I268" s="130">
        <f t="shared" si="5"/>
        <v>0</v>
      </c>
    </row>
    <row r="269" spans="1:9" s="1" customFormat="1" ht="15.75">
      <c r="A269" s="62"/>
      <c r="B269" s="62"/>
      <c r="C269" s="62"/>
      <c r="D269" s="62"/>
      <c r="E269" s="160" t="s">
        <v>87</v>
      </c>
      <c r="F269" s="60" t="s">
        <v>2</v>
      </c>
      <c r="G269" s="170">
        <v>1</v>
      </c>
      <c r="H269" s="61"/>
      <c r="I269" s="130">
        <f t="shared" si="5"/>
        <v>0</v>
      </c>
    </row>
    <row r="270" spans="1:9" s="1" customFormat="1" ht="15.75">
      <c r="A270" s="62"/>
      <c r="B270" s="62"/>
      <c r="C270" s="62"/>
      <c r="D270" s="62"/>
      <c r="E270" s="160" t="s">
        <v>88</v>
      </c>
      <c r="F270" s="60" t="s">
        <v>2</v>
      </c>
      <c r="G270" s="170">
        <v>1</v>
      </c>
      <c r="H270" s="61"/>
      <c r="I270" s="130">
        <f t="shared" si="5"/>
        <v>0</v>
      </c>
    </row>
    <row r="271" spans="1:9" s="1" customFormat="1" ht="15.75">
      <c r="A271" s="62"/>
      <c r="B271" s="62"/>
      <c r="C271" s="62"/>
      <c r="D271" s="62"/>
      <c r="E271" s="160" t="s">
        <v>86</v>
      </c>
      <c r="F271" s="60" t="s">
        <v>2</v>
      </c>
      <c r="G271" s="170">
        <v>1</v>
      </c>
      <c r="H271" s="61"/>
      <c r="I271" s="130">
        <f t="shared" si="5"/>
        <v>0</v>
      </c>
    </row>
    <row r="272" spans="1:9" s="1" customFormat="1" ht="60">
      <c r="A272" s="62"/>
      <c r="B272" s="62"/>
      <c r="C272" s="62"/>
      <c r="D272" s="62"/>
      <c r="E272" s="183" t="s">
        <v>777</v>
      </c>
      <c r="F272" s="60" t="s">
        <v>696</v>
      </c>
      <c r="G272" s="170"/>
      <c r="H272" s="61"/>
      <c r="I272" s="130"/>
    </row>
    <row r="273" spans="1:10" s="1" customFormat="1" ht="45">
      <c r="A273" s="62"/>
      <c r="B273" s="62"/>
      <c r="C273" s="62"/>
      <c r="D273" s="62"/>
      <c r="E273" s="184" t="s">
        <v>778</v>
      </c>
      <c r="F273" s="60" t="s">
        <v>696</v>
      </c>
      <c r="G273" s="170"/>
      <c r="H273" s="61"/>
      <c r="I273" s="130"/>
    </row>
    <row r="274" spans="1:10" s="1" customFormat="1" ht="15.75">
      <c r="A274" s="186"/>
      <c r="B274" s="186"/>
      <c r="C274" s="186"/>
      <c r="D274" s="186"/>
      <c r="E274" s="200" t="s">
        <v>421</v>
      </c>
      <c r="F274" s="133"/>
      <c r="G274" s="134"/>
      <c r="H274" s="134"/>
      <c r="I274" s="185">
        <f t="shared" si="5"/>
        <v>0</v>
      </c>
    </row>
    <row r="275" spans="1:10" s="1" customFormat="1" ht="15.75">
      <c r="A275" s="186"/>
      <c r="B275" s="186"/>
      <c r="C275" s="186"/>
      <c r="D275" s="186"/>
      <c r="E275" s="195" t="s">
        <v>116</v>
      </c>
      <c r="F275" s="133"/>
      <c r="G275" s="134"/>
      <c r="H275" s="134"/>
      <c r="I275" s="185">
        <f t="shared" si="5"/>
        <v>0</v>
      </c>
      <c r="J275" s="1" t="s">
        <v>746</v>
      </c>
    </row>
    <row r="276" spans="1:10" s="1" customFormat="1" ht="15.75">
      <c r="A276" s="62"/>
      <c r="B276" s="62"/>
      <c r="C276" s="62"/>
      <c r="D276" s="62"/>
      <c r="E276" s="160" t="s">
        <v>265</v>
      </c>
      <c r="F276" s="60" t="s">
        <v>2</v>
      </c>
      <c r="G276" s="170">
        <v>1</v>
      </c>
      <c r="H276" s="61"/>
      <c r="I276" s="130">
        <f t="shared" si="5"/>
        <v>0</v>
      </c>
    </row>
    <row r="277" spans="1:10" s="1" customFormat="1" ht="15.75">
      <c r="A277" s="62"/>
      <c r="B277" s="62"/>
      <c r="C277" s="62"/>
      <c r="D277" s="62"/>
      <c r="E277" s="160" t="s">
        <v>658</v>
      </c>
      <c r="F277" s="60" t="s">
        <v>3</v>
      </c>
      <c r="G277" s="170">
        <v>10</v>
      </c>
      <c r="H277" s="61"/>
      <c r="I277" s="130">
        <f t="shared" si="5"/>
        <v>0</v>
      </c>
    </row>
    <row r="278" spans="1:10" s="1" customFormat="1" ht="15.75">
      <c r="A278" s="62"/>
      <c r="B278" s="62"/>
      <c r="C278" s="62"/>
      <c r="D278" s="62"/>
      <c r="E278" s="160" t="s">
        <v>660</v>
      </c>
      <c r="F278" s="60" t="s">
        <v>3</v>
      </c>
      <c r="G278" s="170">
        <v>50</v>
      </c>
      <c r="H278" s="61"/>
      <c r="I278" s="130">
        <f t="shared" si="5"/>
        <v>0</v>
      </c>
    </row>
    <row r="279" spans="1:10" s="1" customFormat="1" ht="15.75">
      <c r="A279" s="62"/>
      <c r="B279" s="62"/>
      <c r="C279" s="62"/>
      <c r="D279" s="62"/>
      <c r="E279" s="160" t="s">
        <v>335</v>
      </c>
      <c r="F279" s="60" t="s">
        <v>2</v>
      </c>
      <c r="G279" s="170">
        <v>6</v>
      </c>
      <c r="H279" s="61"/>
      <c r="I279" s="130">
        <f t="shared" si="5"/>
        <v>0</v>
      </c>
    </row>
    <row r="280" spans="1:10" s="1" customFormat="1" ht="15.75">
      <c r="A280" s="62"/>
      <c r="B280" s="62"/>
      <c r="C280" s="62"/>
      <c r="D280" s="62"/>
      <c r="E280" s="160" t="s">
        <v>285</v>
      </c>
      <c r="F280" s="60" t="s">
        <v>2</v>
      </c>
      <c r="G280" s="170">
        <v>7</v>
      </c>
      <c r="H280" s="61"/>
      <c r="I280" s="130">
        <f t="shared" si="5"/>
        <v>0</v>
      </c>
    </row>
    <row r="281" spans="1:10" s="1" customFormat="1" ht="30">
      <c r="A281" s="62"/>
      <c r="B281" s="62"/>
      <c r="C281" s="62"/>
      <c r="D281" s="62"/>
      <c r="E281" s="183" t="s">
        <v>780</v>
      </c>
      <c r="F281" s="60" t="s">
        <v>696</v>
      </c>
      <c r="G281" s="170"/>
      <c r="H281" s="61"/>
      <c r="I281" s="130"/>
    </row>
    <row r="282" spans="1:10" s="1" customFormat="1" ht="30">
      <c r="A282" s="62"/>
      <c r="B282" s="62"/>
      <c r="C282" s="62"/>
      <c r="D282" s="62"/>
      <c r="E282" s="184" t="s">
        <v>779</v>
      </c>
      <c r="F282" s="60" t="s">
        <v>696</v>
      </c>
      <c r="G282" s="170"/>
      <c r="H282" s="61"/>
      <c r="I282" s="130"/>
    </row>
    <row r="283" spans="1:10" s="1" customFormat="1" ht="15.75">
      <c r="A283" s="186"/>
      <c r="B283" s="186"/>
      <c r="C283" s="186"/>
      <c r="D283" s="186"/>
      <c r="E283" s="195" t="s">
        <v>92</v>
      </c>
      <c r="F283" s="133"/>
      <c r="G283" s="134"/>
      <c r="H283" s="134"/>
      <c r="I283" s="185">
        <f t="shared" si="5"/>
        <v>0</v>
      </c>
      <c r="J283" s="1" t="s">
        <v>747</v>
      </c>
    </row>
    <row r="284" spans="1:10" s="1" customFormat="1" ht="15.75">
      <c r="A284" s="62"/>
      <c r="B284" s="62"/>
      <c r="C284" s="62"/>
      <c r="D284" s="62"/>
      <c r="E284" s="160" t="s">
        <v>174</v>
      </c>
      <c r="F284" s="60" t="s">
        <v>3</v>
      </c>
      <c r="G284" s="170">
        <v>8</v>
      </c>
      <c r="H284" s="61"/>
      <c r="I284" s="130">
        <f t="shared" si="5"/>
        <v>0</v>
      </c>
    </row>
    <row r="285" spans="1:10" s="1" customFormat="1" ht="15.75">
      <c r="A285" s="62"/>
      <c r="B285" s="62"/>
      <c r="C285" s="62"/>
      <c r="D285" s="62"/>
      <c r="E285" s="160" t="s">
        <v>638</v>
      </c>
      <c r="F285" s="60" t="s">
        <v>2</v>
      </c>
      <c r="G285" s="170">
        <v>2</v>
      </c>
      <c r="H285" s="61"/>
      <c r="I285" s="130">
        <f t="shared" si="5"/>
        <v>0</v>
      </c>
    </row>
    <row r="286" spans="1:10" s="1" customFormat="1" ht="30">
      <c r="A286" s="62"/>
      <c r="B286" s="62"/>
      <c r="C286" s="62"/>
      <c r="D286" s="62"/>
      <c r="E286" s="160" t="s">
        <v>439</v>
      </c>
      <c r="F286" s="60" t="s">
        <v>3</v>
      </c>
      <c r="G286" s="170">
        <v>5</v>
      </c>
      <c r="H286" s="61"/>
      <c r="I286" s="130">
        <f t="shared" si="5"/>
        <v>0</v>
      </c>
    </row>
    <row r="287" spans="1:10" s="1" customFormat="1" ht="15.75">
      <c r="A287" s="62"/>
      <c r="B287" s="62"/>
      <c r="C287" s="62"/>
      <c r="D287" s="62"/>
      <c r="E287" s="160" t="s">
        <v>361</v>
      </c>
      <c r="F287" s="60" t="s">
        <v>2</v>
      </c>
      <c r="G287" s="170">
        <v>5</v>
      </c>
      <c r="H287" s="61"/>
      <c r="I287" s="130">
        <f t="shared" si="5"/>
        <v>0</v>
      </c>
    </row>
    <row r="288" spans="1:10" s="1" customFormat="1" ht="15.75">
      <c r="A288" s="62"/>
      <c r="B288" s="62"/>
      <c r="C288" s="62"/>
      <c r="D288" s="62"/>
      <c r="E288" s="160" t="s">
        <v>362</v>
      </c>
      <c r="F288" s="60" t="s">
        <v>2</v>
      </c>
      <c r="G288" s="170">
        <v>3</v>
      </c>
      <c r="H288" s="61"/>
      <c r="I288" s="130">
        <f t="shared" si="5"/>
        <v>0</v>
      </c>
    </row>
    <row r="289" spans="1:9" s="1" customFormat="1" ht="15.75">
      <c r="A289" s="62"/>
      <c r="B289" s="62"/>
      <c r="C289" s="62"/>
      <c r="D289" s="62"/>
      <c r="E289" s="160" t="s">
        <v>363</v>
      </c>
      <c r="F289" s="60" t="s">
        <v>2</v>
      </c>
      <c r="G289" s="170">
        <v>2</v>
      </c>
      <c r="H289" s="61"/>
      <c r="I289" s="130">
        <f t="shared" si="5"/>
        <v>0</v>
      </c>
    </row>
    <row r="290" spans="1:9" s="1" customFormat="1" ht="15.75">
      <c r="A290" s="62"/>
      <c r="B290" s="62"/>
      <c r="C290" s="62"/>
      <c r="D290" s="62"/>
      <c r="E290" s="160" t="s">
        <v>113</v>
      </c>
      <c r="F290" s="60" t="s">
        <v>2</v>
      </c>
      <c r="G290" s="170">
        <v>1</v>
      </c>
      <c r="H290" s="61"/>
      <c r="I290" s="130">
        <f t="shared" si="5"/>
        <v>0</v>
      </c>
    </row>
    <row r="291" spans="1:9" s="1" customFormat="1" ht="15.75">
      <c r="A291" s="62"/>
      <c r="B291" s="62"/>
      <c r="C291" s="62"/>
      <c r="D291" s="62"/>
      <c r="E291" s="160" t="s">
        <v>94</v>
      </c>
      <c r="F291" s="60" t="s">
        <v>2</v>
      </c>
      <c r="G291" s="170">
        <v>1</v>
      </c>
      <c r="H291" s="61"/>
      <c r="I291" s="130">
        <f t="shared" si="5"/>
        <v>0</v>
      </c>
    </row>
    <row r="292" spans="1:9" s="1" customFormat="1" ht="15.75">
      <c r="A292" s="62"/>
      <c r="B292" s="62"/>
      <c r="C292" s="62"/>
      <c r="D292" s="62"/>
      <c r="E292" s="160" t="s">
        <v>55</v>
      </c>
      <c r="F292" s="60" t="s">
        <v>2</v>
      </c>
      <c r="G292" s="170">
        <v>5</v>
      </c>
      <c r="H292" s="61"/>
      <c r="I292" s="130">
        <f t="shared" si="5"/>
        <v>0</v>
      </c>
    </row>
    <row r="293" spans="1:9" s="1" customFormat="1" ht="15.75">
      <c r="A293" s="62"/>
      <c r="B293" s="62"/>
      <c r="C293" s="62"/>
      <c r="D293" s="62"/>
      <c r="E293" s="160" t="s">
        <v>56</v>
      </c>
      <c r="F293" s="60" t="s">
        <v>2</v>
      </c>
      <c r="G293" s="170">
        <v>5</v>
      </c>
      <c r="H293" s="61"/>
      <c r="I293" s="130">
        <f t="shared" si="5"/>
        <v>0</v>
      </c>
    </row>
    <row r="294" spans="1:9" s="1" customFormat="1" ht="15.75">
      <c r="A294" s="62"/>
      <c r="B294" s="62"/>
      <c r="C294" s="62"/>
      <c r="D294" s="62"/>
      <c r="E294" s="160" t="s">
        <v>692</v>
      </c>
      <c r="F294" s="60" t="s">
        <v>2</v>
      </c>
      <c r="G294" s="170">
        <v>5</v>
      </c>
      <c r="H294" s="61"/>
      <c r="I294" s="130">
        <f t="shared" si="5"/>
        <v>0</v>
      </c>
    </row>
    <row r="295" spans="1:9" s="1" customFormat="1" ht="15.75">
      <c r="A295" s="62"/>
      <c r="B295" s="62"/>
      <c r="C295" s="62"/>
      <c r="D295" s="62"/>
      <c r="E295" s="160" t="s">
        <v>86</v>
      </c>
      <c r="F295" s="60" t="s">
        <v>2</v>
      </c>
      <c r="G295" s="170">
        <v>1</v>
      </c>
      <c r="H295" s="61"/>
      <c r="I295" s="130">
        <f t="shared" si="5"/>
        <v>0</v>
      </c>
    </row>
    <row r="296" spans="1:9" s="1" customFormat="1" ht="15.75">
      <c r="A296" s="62"/>
      <c r="B296" s="62"/>
      <c r="C296" s="62"/>
      <c r="D296" s="62"/>
      <c r="E296" s="160" t="s">
        <v>87</v>
      </c>
      <c r="F296" s="60" t="s">
        <v>2</v>
      </c>
      <c r="G296" s="170">
        <v>1</v>
      </c>
      <c r="H296" s="61"/>
      <c r="I296" s="130">
        <f t="shared" si="5"/>
        <v>0</v>
      </c>
    </row>
    <row r="297" spans="1:9" s="1" customFormat="1" ht="15.75">
      <c r="A297" s="62"/>
      <c r="B297" s="62"/>
      <c r="C297" s="62"/>
      <c r="D297" s="62"/>
      <c r="E297" s="160" t="s">
        <v>88</v>
      </c>
      <c r="F297" s="60" t="s">
        <v>2</v>
      </c>
      <c r="G297" s="170">
        <v>1</v>
      </c>
      <c r="H297" s="61"/>
      <c r="I297" s="130">
        <f t="shared" si="5"/>
        <v>0</v>
      </c>
    </row>
    <row r="298" spans="1:9" s="1" customFormat="1" ht="15.75">
      <c r="A298" s="62"/>
      <c r="B298" s="62"/>
      <c r="C298" s="62"/>
      <c r="D298" s="62"/>
      <c r="E298" s="160" t="s">
        <v>86</v>
      </c>
      <c r="F298" s="60" t="s">
        <v>2</v>
      </c>
      <c r="G298" s="170">
        <v>1</v>
      </c>
      <c r="H298" s="61"/>
      <c r="I298" s="130">
        <f t="shared" si="5"/>
        <v>0</v>
      </c>
    </row>
    <row r="299" spans="1:9" s="1" customFormat="1" ht="15.75">
      <c r="A299" s="62"/>
      <c r="B299" s="62"/>
      <c r="C299" s="62"/>
      <c r="D299" s="62"/>
      <c r="E299" s="160" t="s">
        <v>640</v>
      </c>
      <c r="F299" s="60" t="s">
        <v>2</v>
      </c>
      <c r="G299" s="170">
        <v>1</v>
      </c>
      <c r="H299" s="61"/>
      <c r="I299" s="130">
        <f t="shared" si="5"/>
        <v>0</v>
      </c>
    </row>
    <row r="300" spans="1:9" s="1" customFormat="1" ht="15.75">
      <c r="A300" s="62"/>
      <c r="B300" s="62"/>
      <c r="C300" s="62"/>
      <c r="D300" s="62"/>
      <c r="E300" s="160" t="s">
        <v>641</v>
      </c>
      <c r="F300" s="60" t="s">
        <v>2</v>
      </c>
      <c r="G300" s="170">
        <v>1</v>
      </c>
      <c r="H300" s="61"/>
      <c r="I300" s="130">
        <f t="shared" si="5"/>
        <v>0</v>
      </c>
    </row>
    <row r="301" spans="1:9" s="1" customFormat="1" ht="15.75">
      <c r="A301" s="62"/>
      <c r="B301" s="62"/>
      <c r="C301" s="62"/>
      <c r="D301" s="62"/>
      <c r="E301" s="160" t="s">
        <v>658</v>
      </c>
      <c r="F301" s="60" t="s">
        <v>3</v>
      </c>
      <c r="G301" s="170">
        <v>10</v>
      </c>
      <c r="H301" s="61"/>
      <c r="I301" s="130">
        <f t="shared" si="5"/>
        <v>0</v>
      </c>
    </row>
    <row r="302" spans="1:9" s="1" customFormat="1" ht="15.75">
      <c r="A302" s="62"/>
      <c r="B302" s="62"/>
      <c r="C302" s="62"/>
      <c r="D302" s="62"/>
      <c r="E302" s="160" t="s">
        <v>659</v>
      </c>
      <c r="F302" s="60" t="s">
        <v>3</v>
      </c>
      <c r="G302" s="170">
        <v>16</v>
      </c>
      <c r="H302" s="61"/>
      <c r="I302" s="130">
        <f t="shared" si="5"/>
        <v>0</v>
      </c>
    </row>
    <row r="303" spans="1:9" s="1" customFormat="1" ht="15.75">
      <c r="A303" s="62"/>
      <c r="B303" s="62"/>
      <c r="C303" s="62"/>
      <c r="D303" s="62"/>
      <c r="E303" s="160" t="s">
        <v>660</v>
      </c>
      <c r="F303" s="60" t="s">
        <v>3</v>
      </c>
      <c r="G303" s="170">
        <v>20</v>
      </c>
      <c r="H303" s="61"/>
      <c r="I303" s="130">
        <f t="shared" si="5"/>
        <v>0</v>
      </c>
    </row>
    <row r="304" spans="1:9" s="1" customFormat="1" ht="15.75">
      <c r="A304" s="62"/>
      <c r="B304" s="62"/>
      <c r="C304" s="62"/>
      <c r="D304" s="62"/>
      <c r="E304" s="160" t="s">
        <v>285</v>
      </c>
      <c r="F304" s="60" t="s">
        <v>2</v>
      </c>
      <c r="G304" s="170">
        <v>1</v>
      </c>
      <c r="H304" s="61"/>
      <c r="I304" s="130">
        <f t="shared" si="5"/>
        <v>0</v>
      </c>
    </row>
    <row r="305" spans="1:9" s="1" customFormat="1" ht="45">
      <c r="A305" s="62"/>
      <c r="B305" s="62"/>
      <c r="C305" s="62"/>
      <c r="D305" s="62"/>
      <c r="E305" s="183" t="s">
        <v>781</v>
      </c>
      <c r="F305" s="60" t="s">
        <v>696</v>
      </c>
      <c r="G305" s="170"/>
      <c r="H305" s="61"/>
      <c r="I305" s="130"/>
    </row>
    <row r="306" spans="1:9" s="1" customFormat="1" ht="30">
      <c r="A306" s="62"/>
      <c r="B306" s="62"/>
      <c r="C306" s="62"/>
      <c r="D306" s="62"/>
      <c r="E306" s="184" t="s">
        <v>779</v>
      </c>
      <c r="F306" s="60" t="s">
        <v>696</v>
      </c>
      <c r="G306" s="170"/>
      <c r="H306" s="61"/>
      <c r="I306" s="130"/>
    </row>
    <row r="307" spans="1:9" s="1" customFormat="1" ht="15.75">
      <c r="A307" s="186"/>
      <c r="B307" s="186"/>
      <c r="C307" s="186"/>
      <c r="D307" s="186"/>
      <c r="E307" s="195" t="s">
        <v>422</v>
      </c>
      <c r="F307" s="133"/>
      <c r="G307" s="134"/>
      <c r="H307" s="134"/>
      <c r="I307" s="185">
        <f t="shared" si="5"/>
        <v>0</v>
      </c>
    </row>
    <row r="308" spans="1:9" s="1" customFormat="1" ht="30">
      <c r="A308" s="62"/>
      <c r="B308" s="62"/>
      <c r="C308" s="62"/>
      <c r="D308" s="62"/>
      <c r="E308" s="160" t="s">
        <v>642</v>
      </c>
      <c r="F308" s="60" t="s">
        <v>2</v>
      </c>
      <c r="G308" s="170">
        <v>1</v>
      </c>
      <c r="H308" s="61"/>
      <c r="I308" s="130">
        <f t="shared" si="5"/>
        <v>0</v>
      </c>
    </row>
    <row r="309" spans="1:9" s="1" customFormat="1" ht="30">
      <c r="A309" s="62"/>
      <c r="B309" s="62"/>
      <c r="C309" s="62"/>
      <c r="D309" s="62"/>
      <c r="E309" s="160" t="s">
        <v>596</v>
      </c>
      <c r="F309" s="60" t="s">
        <v>3</v>
      </c>
      <c r="G309" s="170">
        <v>10</v>
      </c>
      <c r="H309" s="61"/>
      <c r="I309" s="130">
        <f t="shared" si="5"/>
        <v>0</v>
      </c>
    </row>
    <row r="310" spans="1:9" s="1" customFormat="1" ht="15.75">
      <c r="A310" s="62"/>
      <c r="B310" s="62"/>
      <c r="C310" s="62"/>
      <c r="D310" s="62"/>
      <c r="E310" s="160" t="s">
        <v>162</v>
      </c>
      <c r="F310" s="60" t="s">
        <v>2</v>
      </c>
      <c r="G310" s="170">
        <v>4</v>
      </c>
      <c r="H310" s="61"/>
      <c r="I310" s="130">
        <f t="shared" si="5"/>
        <v>0</v>
      </c>
    </row>
    <row r="311" spans="1:9" s="1" customFormat="1" ht="15.75">
      <c r="A311" s="62"/>
      <c r="B311" s="62"/>
      <c r="C311" s="62"/>
      <c r="D311" s="62"/>
      <c r="E311" s="160" t="s">
        <v>197</v>
      </c>
      <c r="F311" s="60" t="s">
        <v>2</v>
      </c>
      <c r="G311" s="170">
        <v>4</v>
      </c>
      <c r="H311" s="61"/>
      <c r="I311" s="130">
        <f t="shared" si="5"/>
        <v>0</v>
      </c>
    </row>
    <row r="312" spans="1:9" s="1" customFormat="1" ht="15.75">
      <c r="A312" s="62"/>
      <c r="B312" s="62"/>
      <c r="C312" s="62"/>
      <c r="D312" s="62"/>
      <c r="E312" s="160" t="s">
        <v>198</v>
      </c>
      <c r="F312" s="60" t="s">
        <v>2</v>
      </c>
      <c r="G312" s="170">
        <v>3</v>
      </c>
      <c r="H312" s="61"/>
      <c r="I312" s="130">
        <f t="shared" si="5"/>
        <v>0</v>
      </c>
    </row>
    <row r="313" spans="1:9" s="1" customFormat="1" ht="15.75">
      <c r="A313" s="62"/>
      <c r="B313" s="62"/>
      <c r="C313" s="62"/>
      <c r="D313" s="62"/>
      <c r="E313" s="160" t="s">
        <v>239</v>
      </c>
      <c r="F313" s="60" t="s">
        <v>2</v>
      </c>
      <c r="G313" s="170">
        <v>2</v>
      </c>
      <c r="H313" s="61"/>
      <c r="I313" s="130">
        <f t="shared" si="5"/>
        <v>0</v>
      </c>
    </row>
    <row r="314" spans="1:9" s="1" customFormat="1" ht="15.75">
      <c r="A314" s="62"/>
      <c r="B314" s="62"/>
      <c r="C314" s="62"/>
      <c r="D314" s="62"/>
      <c r="E314" s="160" t="s">
        <v>199</v>
      </c>
      <c r="F314" s="60" t="s">
        <v>238</v>
      </c>
      <c r="G314" s="170">
        <v>10</v>
      </c>
      <c r="H314" s="61"/>
      <c r="I314" s="130">
        <f t="shared" si="5"/>
        <v>0</v>
      </c>
    </row>
    <row r="315" spans="1:9" s="1" customFormat="1" ht="15.75">
      <c r="A315" s="62"/>
      <c r="B315" s="62"/>
      <c r="C315" s="62"/>
      <c r="D315" s="62"/>
      <c r="E315" s="160" t="s">
        <v>200</v>
      </c>
      <c r="F315" s="60" t="s">
        <v>238</v>
      </c>
      <c r="G315" s="170">
        <v>75</v>
      </c>
      <c r="H315" s="61"/>
      <c r="I315" s="130">
        <f t="shared" si="5"/>
        <v>0</v>
      </c>
    </row>
    <row r="316" spans="1:9" s="1" customFormat="1" ht="15.75">
      <c r="A316" s="62"/>
      <c r="B316" s="62"/>
      <c r="C316" s="62"/>
      <c r="D316" s="62"/>
      <c r="E316" s="160" t="s">
        <v>201</v>
      </c>
      <c r="F316" s="60" t="s">
        <v>238</v>
      </c>
      <c r="G316" s="170">
        <v>8</v>
      </c>
      <c r="H316" s="61"/>
      <c r="I316" s="130">
        <f t="shared" ref="I316:I379" si="6">G316*H316</f>
        <v>0</v>
      </c>
    </row>
    <row r="317" spans="1:9" s="1" customFormat="1" ht="15.75">
      <c r="A317" s="62"/>
      <c r="B317" s="62"/>
      <c r="C317" s="62"/>
      <c r="D317" s="62"/>
      <c r="E317" s="160" t="s">
        <v>211</v>
      </c>
      <c r="F317" s="60" t="s">
        <v>238</v>
      </c>
      <c r="G317" s="170">
        <v>0.6</v>
      </c>
      <c r="H317" s="61"/>
      <c r="I317" s="130">
        <f t="shared" si="6"/>
        <v>0</v>
      </c>
    </row>
    <row r="318" spans="1:9" s="1" customFormat="1" ht="15.75">
      <c r="A318" s="62"/>
      <c r="B318" s="62"/>
      <c r="C318" s="62"/>
      <c r="D318" s="62"/>
      <c r="E318" s="160" t="s">
        <v>217</v>
      </c>
      <c r="F318" s="60" t="s">
        <v>2</v>
      </c>
      <c r="G318" s="170">
        <v>4</v>
      </c>
      <c r="H318" s="61"/>
      <c r="I318" s="130">
        <f t="shared" si="6"/>
        <v>0</v>
      </c>
    </row>
    <row r="319" spans="1:9" s="1" customFormat="1" ht="15.75">
      <c r="A319" s="62"/>
      <c r="B319" s="62"/>
      <c r="C319" s="62"/>
      <c r="D319" s="62"/>
      <c r="E319" s="160" t="s">
        <v>218</v>
      </c>
      <c r="F319" s="60" t="s">
        <v>30</v>
      </c>
      <c r="G319" s="170">
        <v>40</v>
      </c>
      <c r="H319" s="61"/>
      <c r="I319" s="130">
        <f t="shared" si="6"/>
        <v>0</v>
      </c>
    </row>
    <row r="320" spans="1:9" s="1" customFormat="1" ht="15.75">
      <c r="A320" s="62"/>
      <c r="B320" s="62"/>
      <c r="C320" s="62"/>
      <c r="D320" s="62"/>
      <c r="E320" s="160" t="s">
        <v>227</v>
      </c>
      <c r="F320" s="60" t="s">
        <v>238</v>
      </c>
      <c r="G320" s="170">
        <v>1.32</v>
      </c>
      <c r="H320" s="11"/>
      <c r="I320" s="130">
        <f t="shared" si="6"/>
        <v>0</v>
      </c>
    </row>
    <row r="321" spans="1:9" s="1" customFormat="1" ht="15.75">
      <c r="A321" s="62"/>
      <c r="B321" s="62"/>
      <c r="C321" s="62"/>
      <c r="D321" s="62"/>
      <c r="E321" s="160" t="s">
        <v>228</v>
      </c>
      <c r="F321" s="60" t="s">
        <v>238</v>
      </c>
      <c r="G321" s="170">
        <v>0.33</v>
      </c>
      <c r="H321" s="11"/>
      <c r="I321" s="130">
        <f t="shared" si="6"/>
        <v>0</v>
      </c>
    </row>
    <row r="322" spans="1:9" s="1" customFormat="1" ht="15.75">
      <c r="A322" s="62"/>
      <c r="B322" s="62"/>
      <c r="C322" s="62"/>
      <c r="D322" s="62"/>
      <c r="E322" s="183" t="s">
        <v>782</v>
      </c>
      <c r="F322" s="60" t="s">
        <v>696</v>
      </c>
      <c r="G322" s="170"/>
      <c r="H322" s="61"/>
      <c r="I322" s="130"/>
    </row>
    <row r="323" spans="1:9" s="1" customFormat="1" ht="45">
      <c r="A323" s="62"/>
      <c r="B323" s="62"/>
      <c r="C323" s="62"/>
      <c r="D323" s="62"/>
      <c r="E323" s="184" t="s">
        <v>783</v>
      </c>
      <c r="F323" s="60" t="s">
        <v>696</v>
      </c>
      <c r="G323" s="170"/>
      <c r="H323" s="61"/>
      <c r="I323" s="130"/>
    </row>
    <row r="324" spans="1:9" s="1" customFormat="1" ht="15.75">
      <c r="A324" s="186"/>
      <c r="B324" s="186"/>
      <c r="C324" s="186"/>
      <c r="D324" s="186"/>
      <c r="E324" s="195" t="s">
        <v>423</v>
      </c>
      <c r="F324" s="133"/>
      <c r="G324" s="134"/>
      <c r="H324" s="134"/>
      <c r="I324" s="185">
        <f t="shared" si="6"/>
        <v>0</v>
      </c>
    </row>
    <row r="325" spans="1:9" s="1" customFormat="1" ht="15.75">
      <c r="A325" s="62"/>
      <c r="B325" s="62"/>
      <c r="C325" s="62"/>
      <c r="D325" s="62"/>
      <c r="E325" s="160" t="s">
        <v>202</v>
      </c>
      <c r="F325" s="60" t="s">
        <v>238</v>
      </c>
      <c r="G325" s="61">
        <v>10</v>
      </c>
      <c r="H325" s="61"/>
      <c r="I325" s="130">
        <f t="shared" si="6"/>
        <v>0</v>
      </c>
    </row>
    <row r="326" spans="1:9" s="1" customFormat="1" ht="15.75">
      <c r="A326" s="62"/>
      <c r="B326" s="62"/>
      <c r="C326" s="62"/>
      <c r="D326" s="62"/>
      <c r="E326" s="160" t="s">
        <v>201</v>
      </c>
      <c r="F326" s="60" t="s">
        <v>238</v>
      </c>
      <c r="G326" s="61">
        <v>302</v>
      </c>
      <c r="H326" s="61"/>
      <c r="I326" s="130">
        <f t="shared" si="6"/>
        <v>0</v>
      </c>
    </row>
    <row r="327" spans="1:9" s="1" customFormat="1" ht="15.75">
      <c r="A327" s="62"/>
      <c r="B327" s="62"/>
      <c r="C327" s="62"/>
      <c r="D327" s="62"/>
      <c r="E327" s="160" t="s">
        <v>200</v>
      </c>
      <c r="F327" s="60" t="s">
        <v>238</v>
      </c>
      <c r="G327" s="61">
        <v>25</v>
      </c>
      <c r="H327" s="61"/>
      <c r="I327" s="130">
        <f t="shared" si="6"/>
        <v>0</v>
      </c>
    </row>
    <row r="328" spans="1:9" s="1" customFormat="1" ht="15.75">
      <c r="A328" s="62"/>
      <c r="B328" s="62"/>
      <c r="C328" s="62"/>
      <c r="D328" s="62"/>
      <c r="E328" s="160" t="s">
        <v>228</v>
      </c>
      <c r="F328" s="60" t="s">
        <v>238</v>
      </c>
      <c r="G328" s="61">
        <v>0.66</v>
      </c>
      <c r="H328" s="61"/>
      <c r="I328" s="130">
        <f t="shared" si="6"/>
        <v>0</v>
      </c>
    </row>
    <row r="329" spans="1:9" s="1" customFormat="1" ht="15.75">
      <c r="A329" s="62"/>
      <c r="B329" s="62"/>
      <c r="C329" s="62"/>
      <c r="D329" s="62"/>
      <c r="E329" s="160" t="s">
        <v>231</v>
      </c>
      <c r="F329" s="60" t="s">
        <v>238</v>
      </c>
      <c r="G329" s="61">
        <v>32</v>
      </c>
      <c r="H329" s="61"/>
      <c r="I329" s="130">
        <f t="shared" si="6"/>
        <v>0</v>
      </c>
    </row>
    <row r="330" spans="1:9" s="1" customFormat="1" ht="15.75">
      <c r="A330" s="62"/>
      <c r="B330" s="62"/>
      <c r="C330" s="62"/>
      <c r="D330" s="62"/>
      <c r="E330" s="160" t="s">
        <v>203</v>
      </c>
      <c r="F330" s="60" t="s">
        <v>2</v>
      </c>
      <c r="G330" s="61">
        <v>94</v>
      </c>
      <c r="H330" s="61"/>
      <c r="I330" s="130">
        <f t="shared" si="6"/>
        <v>0</v>
      </c>
    </row>
    <row r="331" spans="1:9" s="1" customFormat="1" ht="15.75">
      <c r="A331" s="62"/>
      <c r="B331" s="62"/>
      <c r="C331" s="62"/>
      <c r="D331" s="62"/>
      <c r="E331" s="160" t="s">
        <v>204</v>
      </c>
      <c r="F331" s="60" t="s">
        <v>2</v>
      </c>
      <c r="G331" s="61">
        <v>94</v>
      </c>
      <c r="H331" s="61"/>
      <c r="I331" s="130">
        <f t="shared" si="6"/>
        <v>0</v>
      </c>
    </row>
    <row r="332" spans="1:9" s="1" customFormat="1" ht="15.75">
      <c r="A332" s="62"/>
      <c r="B332" s="62"/>
      <c r="C332" s="62"/>
      <c r="D332" s="62"/>
      <c r="E332" s="160" t="s">
        <v>205</v>
      </c>
      <c r="F332" s="60" t="s">
        <v>2</v>
      </c>
      <c r="G332" s="61">
        <v>94</v>
      </c>
      <c r="H332" s="61"/>
      <c r="I332" s="130">
        <f t="shared" si="6"/>
        <v>0</v>
      </c>
    </row>
    <row r="333" spans="1:9" s="1" customFormat="1" ht="15.75">
      <c r="A333" s="62"/>
      <c r="B333" s="62"/>
      <c r="C333" s="62"/>
      <c r="D333" s="62"/>
      <c r="E333" s="160" t="s">
        <v>206</v>
      </c>
      <c r="F333" s="60" t="s">
        <v>2</v>
      </c>
      <c r="G333" s="61">
        <v>94</v>
      </c>
      <c r="H333" s="61"/>
      <c r="I333" s="130">
        <f t="shared" si="6"/>
        <v>0</v>
      </c>
    </row>
    <row r="334" spans="1:9" s="1" customFormat="1" ht="30">
      <c r="A334" s="62"/>
      <c r="B334" s="62"/>
      <c r="C334" s="62"/>
      <c r="D334" s="62"/>
      <c r="E334" s="160" t="s">
        <v>644</v>
      </c>
      <c r="F334" s="60" t="s">
        <v>2</v>
      </c>
      <c r="G334" s="61">
        <v>94</v>
      </c>
      <c r="H334" s="61"/>
      <c r="I334" s="130">
        <f t="shared" si="6"/>
        <v>0</v>
      </c>
    </row>
    <row r="335" spans="1:9" s="1" customFormat="1" ht="15.75">
      <c r="A335" s="62"/>
      <c r="B335" s="62"/>
      <c r="C335" s="62"/>
      <c r="D335" s="62"/>
      <c r="E335" s="160" t="s">
        <v>162</v>
      </c>
      <c r="F335" s="60" t="s">
        <v>2</v>
      </c>
      <c r="G335" s="61">
        <v>4</v>
      </c>
      <c r="H335" s="61"/>
      <c r="I335" s="130">
        <f t="shared" si="6"/>
        <v>0</v>
      </c>
    </row>
    <row r="336" spans="1:9" s="1" customFormat="1" ht="15.75">
      <c r="A336" s="62"/>
      <c r="B336" s="62"/>
      <c r="C336" s="62"/>
      <c r="D336" s="62"/>
      <c r="E336" s="160" t="s">
        <v>643</v>
      </c>
      <c r="F336" s="60" t="s">
        <v>2</v>
      </c>
      <c r="G336" s="61">
        <v>2</v>
      </c>
      <c r="H336" s="61"/>
      <c r="I336" s="130">
        <f t="shared" si="6"/>
        <v>0</v>
      </c>
    </row>
    <row r="337" spans="1:11" s="1" customFormat="1" ht="15.75">
      <c r="A337" s="62"/>
      <c r="B337" s="62"/>
      <c r="C337" s="62"/>
      <c r="D337" s="62"/>
      <c r="E337" s="160" t="s">
        <v>272</v>
      </c>
      <c r="F337" s="60" t="s">
        <v>2</v>
      </c>
      <c r="G337" s="61">
        <v>2</v>
      </c>
      <c r="H337" s="61"/>
      <c r="I337" s="130">
        <f t="shared" si="6"/>
        <v>0</v>
      </c>
    </row>
    <row r="338" spans="1:11" s="1" customFormat="1" ht="15.75">
      <c r="A338" s="62"/>
      <c r="B338" s="62"/>
      <c r="C338" s="62"/>
      <c r="D338" s="62"/>
      <c r="E338" s="160" t="s">
        <v>270</v>
      </c>
      <c r="F338" s="60" t="s">
        <v>2</v>
      </c>
      <c r="G338" s="61">
        <v>288</v>
      </c>
      <c r="H338" s="61"/>
      <c r="I338" s="130">
        <f t="shared" si="6"/>
        <v>0</v>
      </c>
    </row>
    <row r="339" spans="1:11" s="1" customFormat="1" ht="15.75">
      <c r="A339" s="62"/>
      <c r="B339" s="62"/>
      <c r="C339" s="62"/>
      <c r="D339" s="62"/>
      <c r="E339" s="160" t="s">
        <v>234</v>
      </c>
      <c r="F339" s="60" t="s">
        <v>2</v>
      </c>
      <c r="G339" s="61">
        <v>2</v>
      </c>
      <c r="H339" s="61"/>
      <c r="I339" s="130">
        <f t="shared" si="6"/>
        <v>0</v>
      </c>
    </row>
    <row r="340" spans="1:11" s="1" customFormat="1" ht="15.75">
      <c r="A340" s="62"/>
      <c r="B340" s="62"/>
      <c r="C340" s="62"/>
      <c r="D340" s="62"/>
      <c r="E340" s="160" t="s">
        <v>235</v>
      </c>
      <c r="F340" s="60" t="s">
        <v>2</v>
      </c>
      <c r="G340" s="61">
        <v>2</v>
      </c>
      <c r="H340" s="61"/>
      <c r="I340" s="130">
        <f t="shared" si="6"/>
        <v>0</v>
      </c>
    </row>
    <row r="341" spans="1:11" s="1" customFormat="1" ht="15.75">
      <c r="A341" s="62"/>
      <c r="B341" s="62"/>
      <c r="C341" s="62"/>
      <c r="D341" s="62"/>
      <c r="E341" s="183" t="s">
        <v>785</v>
      </c>
      <c r="F341" s="60" t="s">
        <v>696</v>
      </c>
      <c r="G341" s="61"/>
      <c r="H341" s="61"/>
      <c r="I341" s="130"/>
    </row>
    <row r="342" spans="1:11" s="1" customFormat="1" ht="30">
      <c r="A342" s="62"/>
      <c r="B342" s="62"/>
      <c r="C342" s="62"/>
      <c r="D342" s="62"/>
      <c r="E342" s="184" t="s">
        <v>784</v>
      </c>
      <c r="F342" s="60" t="s">
        <v>696</v>
      </c>
      <c r="G342" s="61"/>
      <c r="H342" s="61"/>
      <c r="I342" s="130"/>
    </row>
    <row r="343" spans="1:11" s="1" customFormat="1" ht="15.75">
      <c r="A343" s="186"/>
      <c r="B343" s="186"/>
      <c r="C343" s="186"/>
      <c r="D343" s="186"/>
      <c r="E343" s="195" t="s">
        <v>613</v>
      </c>
      <c r="F343" s="133"/>
      <c r="G343" s="134"/>
      <c r="H343" s="134"/>
      <c r="I343" s="185">
        <f t="shared" si="6"/>
        <v>0</v>
      </c>
      <c r="J343" s="179" t="s">
        <v>745</v>
      </c>
    </row>
    <row r="344" spans="1:11" s="136" customFormat="1" ht="15">
      <c r="A344" s="62"/>
      <c r="B344" s="62"/>
      <c r="C344" s="62"/>
      <c r="D344" s="62"/>
      <c r="E344" s="164" t="s">
        <v>650</v>
      </c>
      <c r="F344" s="139" t="s">
        <v>3</v>
      </c>
      <c r="G344" s="165">
        <v>6</v>
      </c>
      <c r="H344" s="140"/>
      <c r="I344" s="130">
        <f t="shared" si="6"/>
        <v>0</v>
      </c>
      <c r="J344" s="137"/>
      <c r="K344" s="138"/>
    </row>
    <row r="345" spans="1:11" s="136" customFormat="1" ht="15">
      <c r="A345" s="62"/>
      <c r="B345" s="62"/>
      <c r="C345" s="62"/>
      <c r="D345" s="62"/>
      <c r="E345" s="164" t="s">
        <v>690</v>
      </c>
      <c r="F345" s="139" t="s">
        <v>3</v>
      </c>
      <c r="G345" s="165">
        <v>6</v>
      </c>
      <c r="H345" s="140"/>
      <c r="I345" s="130">
        <f t="shared" si="6"/>
        <v>0</v>
      </c>
      <c r="J345" s="137"/>
      <c r="K345" s="138"/>
    </row>
    <row r="346" spans="1:11" s="136" customFormat="1" ht="15">
      <c r="A346" s="62"/>
      <c r="B346" s="62"/>
      <c r="C346" s="62"/>
      <c r="D346" s="62"/>
      <c r="E346" s="164" t="s">
        <v>691</v>
      </c>
      <c r="F346" s="139" t="s">
        <v>2</v>
      </c>
      <c r="G346" s="165">
        <v>3</v>
      </c>
      <c r="H346" s="140"/>
      <c r="I346" s="130">
        <f t="shared" si="6"/>
        <v>0</v>
      </c>
      <c r="J346" s="137"/>
      <c r="K346" s="138"/>
    </row>
    <row r="347" spans="1:11" s="136" customFormat="1" ht="15">
      <c r="A347" s="62"/>
      <c r="B347" s="62"/>
      <c r="C347" s="62"/>
      <c r="D347" s="62"/>
      <c r="E347" s="164" t="s">
        <v>607</v>
      </c>
      <c r="F347" s="139" t="s">
        <v>2</v>
      </c>
      <c r="G347" s="165">
        <v>2</v>
      </c>
      <c r="H347" s="140"/>
      <c r="I347" s="130">
        <f t="shared" si="6"/>
        <v>0</v>
      </c>
      <c r="J347" s="137"/>
      <c r="K347" s="138"/>
    </row>
    <row r="348" spans="1:11" s="136" customFormat="1" ht="15">
      <c r="A348" s="62"/>
      <c r="B348" s="62"/>
      <c r="C348" s="62"/>
      <c r="D348" s="62"/>
      <c r="E348" s="164" t="s">
        <v>608</v>
      </c>
      <c r="F348" s="139" t="s">
        <v>2</v>
      </c>
      <c r="G348" s="165">
        <v>2</v>
      </c>
      <c r="H348" s="140"/>
      <c r="I348" s="130">
        <f t="shared" si="6"/>
        <v>0</v>
      </c>
      <c r="J348" s="137"/>
      <c r="K348" s="138"/>
    </row>
    <row r="349" spans="1:11" s="136" customFormat="1" ht="15">
      <c r="A349" s="62"/>
      <c r="B349" s="62"/>
      <c r="C349" s="62"/>
      <c r="D349" s="62"/>
      <c r="E349" s="164" t="s">
        <v>609</v>
      </c>
      <c r="F349" s="139" t="s">
        <v>2</v>
      </c>
      <c r="G349" s="165">
        <v>2</v>
      </c>
      <c r="H349" s="140"/>
      <c r="I349" s="130">
        <f t="shared" si="6"/>
        <v>0</v>
      </c>
      <c r="J349" s="137"/>
      <c r="K349" s="138"/>
    </row>
    <row r="350" spans="1:11" s="136" customFormat="1" ht="25.5">
      <c r="A350" s="62"/>
      <c r="B350" s="62"/>
      <c r="C350" s="62"/>
      <c r="D350" s="62"/>
      <c r="E350" s="181" t="s">
        <v>610</v>
      </c>
      <c r="F350" s="139" t="s">
        <v>2</v>
      </c>
      <c r="G350" s="165">
        <v>2</v>
      </c>
      <c r="H350" s="140"/>
      <c r="I350" s="130">
        <f t="shared" si="6"/>
        <v>0</v>
      </c>
      <c r="J350" s="137"/>
      <c r="K350" s="138"/>
    </row>
    <row r="351" spans="1:11" s="136" customFormat="1" ht="15">
      <c r="A351" s="62"/>
      <c r="B351" s="62"/>
      <c r="C351" s="62"/>
      <c r="D351" s="62"/>
      <c r="E351" s="181" t="s">
        <v>611</v>
      </c>
      <c r="F351" s="139" t="s">
        <v>2</v>
      </c>
      <c r="G351" s="166">
        <v>1</v>
      </c>
      <c r="H351" s="140"/>
      <c r="I351" s="130">
        <f t="shared" si="6"/>
        <v>0</v>
      </c>
      <c r="J351" s="137"/>
      <c r="K351" s="138"/>
    </row>
    <row r="352" spans="1:11" s="136" customFormat="1" ht="15">
      <c r="A352" s="62"/>
      <c r="B352" s="62"/>
      <c r="C352" s="62"/>
      <c r="D352" s="62"/>
      <c r="E352" s="181" t="s">
        <v>612</v>
      </c>
      <c r="F352" s="139" t="s">
        <v>2</v>
      </c>
      <c r="G352" s="166">
        <v>3</v>
      </c>
      <c r="H352" s="140"/>
      <c r="I352" s="130">
        <f t="shared" si="6"/>
        <v>0</v>
      </c>
      <c r="J352" s="137"/>
      <c r="K352" s="138"/>
    </row>
    <row r="353" spans="1:11" s="136" customFormat="1" ht="30">
      <c r="A353" s="62"/>
      <c r="B353" s="62"/>
      <c r="C353" s="62"/>
      <c r="D353" s="62"/>
      <c r="E353" s="183" t="s">
        <v>787</v>
      </c>
      <c r="F353" s="60" t="s">
        <v>696</v>
      </c>
      <c r="G353" s="167"/>
      <c r="H353" s="140"/>
      <c r="I353" s="130"/>
      <c r="J353" s="137"/>
      <c r="K353" s="138"/>
    </row>
    <row r="354" spans="1:11" s="136" customFormat="1" ht="30">
      <c r="A354" s="62"/>
      <c r="B354" s="62"/>
      <c r="C354" s="62"/>
      <c r="D354" s="62"/>
      <c r="E354" s="184" t="s">
        <v>786</v>
      </c>
      <c r="F354" s="60" t="s">
        <v>696</v>
      </c>
      <c r="G354" s="167"/>
      <c r="H354" s="140"/>
      <c r="I354" s="130"/>
      <c r="J354" s="137"/>
      <c r="K354" s="138"/>
    </row>
    <row r="355" spans="1:11" s="1" customFormat="1" ht="15.75">
      <c r="A355" s="186"/>
      <c r="B355" s="186"/>
      <c r="C355" s="186"/>
      <c r="D355" s="186"/>
      <c r="E355" s="195" t="s">
        <v>375</v>
      </c>
      <c r="F355" s="133"/>
      <c r="G355" s="134"/>
      <c r="H355" s="134"/>
      <c r="I355" s="185">
        <f t="shared" si="6"/>
        <v>0</v>
      </c>
    </row>
    <row r="356" spans="1:11" customFormat="1" ht="15">
      <c r="A356" s="62"/>
      <c r="B356" s="62"/>
      <c r="C356" s="62"/>
      <c r="D356" s="62"/>
      <c r="E356" s="141" t="s">
        <v>614</v>
      </c>
      <c r="F356" s="144" t="s">
        <v>3</v>
      </c>
      <c r="G356" s="168">
        <v>2</v>
      </c>
      <c r="H356" s="143"/>
      <c r="I356" s="130">
        <f t="shared" si="6"/>
        <v>0</v>
      </c>
      <c r="J356" s="146"/>
      <c r="K356" s="51"/>
    </row>
    <row r="357" spans="1:11" customFormat="1" ht="15">
      <c r="A357" s="62"/>
      <c r="B357" s="62"/>
      <c r="C357" s="62"/>
      <c r="D357" s="62"/>
      <c r="E357" s="142" t="s">
        <v>615</v>
      </c>
      <c r="F357" s="144" t="s">
        <v>3</v>
      </c>
      <c r="G357" s="168">
        <v>5</v>
      </c>
      <c r="H357" s="143"/>
      <c r="I357" s="130">
        <f t="shared" si="6"/>
        <v>0</v>
      </c>
      <c r="J357" s="146"/>
      <c r="K357" s="51"/>
    </row>
    <row r="358" spans="1:11" customFormat="1" ht="15">
      <c r="A358" s="62"/>
      <c r="B358" s="62"/>
      <c r="C358" s="62"/>
      <c r="D358" s="62"/>
      <c r="E358" s="141" t="s">
        <v>616</v>
      </c>
      <c r="F358" s="144" t="s">
        <v>2</v>
      </c>
      <c r="G358" s="168">
        <v>1</v>
      </c>
      <c r="H358" s="143"/>
      <c r="I358" s="130">
        <f t="shared" si="6"/>
        <v>0</v>
      </c>
      <c r="J358" s="147"/>
      <c r="K358" s="51"/>
    </row>
    <row r="359" spans="1:11" customFormat="1" ht="15">
      <c r="A359" s="62"/>
      <c r="B359" s="62"/>
      <c r="C359" s="62"/>
      <c r="D359" s="62"/>
      <c r="E359" s="141" t="s">
        <v>617</v>
      </c>
      <c r="F359" s="144" t="s">
        <v>2</v>
      </c>
      <c r="G359" s="168">
        <v>1</v>
      </c>
      <c r="H359" s="143"/>
      <c r="I359" s="130">
        <f t="shared" si="6"/>
        <v>0</v>
      </c>
      <c r="J359" s="146"/>
      <c r="K359" s="51"/>
    </row>
    <row r="360" spans="1:11" customFormat="1" ht="15">
      <c r="A360" s="62"/>
      <c r="B360" s="62"/>
      <c r="C360" s="62"/>
      <c r="D360" s="62"/>
      <c r="E360" s="141" t="s">
        <v>618</v>
      </c>
      <c r="F360" s="144" t="s">
        <v>2</v>
      </c>
      <c r="G360" s="168">
        <v>1</v>
      </c>
      <c r="H360" s="143"/>
      <c r="I360" s="130">
        <f t="shared" si="6"/>
        <v>0</v>
      </c>
      <c r="J360" s="146"/>
      <c r="K360" s="51"/>
    </row>
    <row r="361" spans="1:11" customFormat="1" ht="15">
      <c r="A361" s="62"/>
      <c r="B361" s="62"/>
      <c r="C361" s="62"/>
      <c r="D361" s="62"/>
      <c r="E361" s="141" t="s">
        <v>619</v>
      </c>
      <c r="F361" s="144" t="s">
        <v>2</v>
      </c>
      <c r="G361" s="168">
        <v>1</v>
      </c>
      <c r="H361" s="143"/>
      <c r="I361" s="130">
        <f t="shared" si="6"/>
        <v>0</v>
      </c>
      <c r="J361" s="146"/>
      <c r="K361" s="51"/>
    </row>
    <row r="362" spans="1:11" customFormat="1" ht="15">
      <c r="A362" s="62"/>
      <c r="B362" s="62"/>
      <c r="C362" s="62"/>
      <c r="D362" s="62"/>
      <c r="E362" s="141" t="s">
        <v>620</v>
      </c>
      <c r="F362" s="144" t="s">
        <v>2</v>
      </c>
      <c r="G362" s="168">
        <v>1</v>
      </c>
      <c r="H362" s="143"/>
      <c r="I362" s="130">
        <f t="shared" si="6"/>
        <v>0</v>
      </c>
      <c r="J362" s="146"/>
      <c r="K362" s="51"/>
    </row>
    <row r="363" spans="1:11" customFormat="1" ht="15">
      <c r="A363" s="62"/>
      <c r="B363" s="62"/>
      <c r="C363" s="62"/>
      <c r="D363" s="62"/>
      <c r="E363" s="141" t="s">
        <v>595</v>
      </c>
      <c r="F363" s="144" t="s">
        <v>2</v>
      </c>
      <c r="G363" s="168">
        <v>1</v>
      </c>
      <c r="H363" s="143"/>
      <c r="I363" s="130">
        <f t="shared" si="6"/>
        <v>0</v>
      </c>
      <c r="J363" s="146"/>
      <c r="K363" s="51"/>
    </row>
    <row r="364" spans="1:11" customFormat="1" ht="15">
      <c r="A364" s="62"/>
      <c r="B364" s="62"/>
      <c r="C364" s="62"/>
      <c r="D364" s="62"/>
      <c r="E364" s="141" t="s">
        <v>621</v>
      </c>
      <c r="F364" s="144" t="s">
        <v>2</v>
      </c>
      <c r="G364" s="168">
        <v>2</v>
      </c>
      <c r="H364" s="143"/>
      <c r="I364" s="130">
        <f t="shared" si="6"/>
        <v>0</v>
      </c>
      <c r="J364" s="146"/>
      <c r="K364" s="51"/>
    </row>
    <row r="365" spans="1:11" customFormat="1" ht="15">
      <c r="A365" s="62"/>
      <c r="B365" s="62"/>
      <c r="C365" s="62"/>
      <c r="D365" s="62"/>
      <c r="E365" s="141" t="s">
        <v>622</v>
      </c>
      <c r="F365" s="144" t="s">
        <v>2</v>
      </c>
      <c r="G365" s="168">
        <v>1</v>
      </c>
      <c r="H365" s="143"/>
      <c r="I365" s="130">
        <f t="shared" si="6"/>
        <v>0</v>
      </c>
      <c r="J365" s="146"/>
      <c r="K365" s="51"/>
    </row>
    <row r="366" spans="1:11" customFormat="1" ht="15">
      <c r="A366" s="62"/>
      <c r="B366" s="62"/>
      <c r="C366" s="62"/>
      <c r="D366" s="62"/>
      <c r="E366" s="141" t="s">
        <v>623</v>
      </c>
      <c r="F366" s="144" t="s">
        <v>2</v>
      </c>
      <c r="G366" s="168">
        <v>1</v>
      </c>
      <c r="H366" s="143"/>
      <c r="I366" s="130">
        <f t="shared" si="6"/>
        <v>0</v>
      </c>
      <c r="J366" s="146"/>
      <c r="K366" s="51"/>
    </row>
    <row r="367" spans="1:11" customFormat="1" ht="15">
      <c r="A367" s="62"/>
      <c r="B367" s="62"/>
      <c r="C367" s="62"/>
      <c r="D367" s="62"/>
      <c r="E367" s="141" t="s">
        <v>624</v>
      </c>
      <c r="F367" s="144" t="s">
        <v>2</v>
      </c>
      <c r="G367" s="168">
        <v>1</v>
      </c>
      <c r="H367" s="143"/>
      <c r="I367" s="130">
        <f t="shared" si="6"/>
        <v>0</v>
      </c>
      <c r="J367" s="146"/>
      <c r="K367" s="51"/>
    </row>
    <row r="368" spans="1:11" customFormat="1" ht="15">
      <c r="A368" s="62"/>
      <c r="B368" s="62"/>
      <c r="C368" s="62"/>
      <c r="D368" s="62"/>
      <c r="E368" s="182" t="s">
        <v>625</v>
      </c>
      <c r="F368" s="144" t="s">
        <v>2</v>
      </c>
      <c r="G368" s="168">
        <v>1</v>
      </c>
      <c r="H368" s="143"/>
      <c r="I368" s="130">
        <f t="shared" si="6"/>
        <v>0</v>
      </c>
      <c r="J368" s="146"/>
      <c r="K368" s="51"/>
    </row>
    <row r="369" spans="1:11" customFormat="1" ht="30">
      <c r="A369" s="62"/>
      <c r="B369" s="62"/>
      <c r="C369" s="62"/>
      <c r="D369" s="62"/>
      <c r="E369" s="183" t="s">
        <v>788</v>
      </c>
      <c r="F369" s="60" t="s">
        <v>696</v>
      </c>
      <c r="G369" s="169"/>
      <c r="H369" s="145"/>
      <c r="I369" s="187"/>
      <c r="J369" s="146"/>
      <c r="K369" s="51"/>
    </row>
    <row r="370" spans="1:11" customFormat="1" ht="30">
      <c r="A370" s="62"/>
      <c r="B370" s="62"/>
      <c r="C370" s="62"/>
      <c r="D370" s="62"/>
      <c r="E370" s="184" t="s">
        <v>789</v>
      </c>
      <c r="F370" s="60" t="s">
        <v>696</v>
      </c>
      <c r="G370" s="169"/>
      <c r="H370" s="145"/>
      <c r="I370" s="187"/>
      <c r="J370" s="146"/>
      <c r="K370" s="51"/>
    </row>
    <row r="371" spans="1:11" s="1" customFormat="1" ht="15.75">
      <c r="A371" s="186"/>
      <c r="B371" s="186"/>
      <c r="C371" s="186"/>
      <c r="D371" s="186"/>
      <c r="E371" s="195" t="s">
        <v>399</v>
      </c>
      <c r="F371" s="133"/>
      <c r="G371" s="134"/>
      <c r="H371" s="134"/>
      <c r="I371" s="185"/>
    </row>
    <row r="372" spans="1:11" s="1" customFormat="1" ht="15.75">
      <c r="A372" s="62"/>
      <c r="B372" s="62"/>
      <c r="C372" s="62"/>
      <c r="D372" s="62"/>
      <c r="E372" s="160" t="s">
        <v>394</v>
      </c>
      <c r="F372" s="66" t="s">
        <v>157</v>
      </c>
      <c r="G372" s="61">
        <v>1</v>
      </c>
      <c r="H372" s="61"/>
      <c r="I372" s="130">
        <f t="shared" si="6"/>
        <v>0</v>
      </c>
    </row>
    <row r="373" spans="1:11" s="1" customFormat="1" ht="30">
      <c r="A373" s="62"/>
      <c r="B373" s="62"/>
      <c r="C373" s="62"/>
      <c r="D373" s="62"/>
      <c r="E373" s="160" t="s">
        <v>400</v>
      </c>
      <c r="F373" s="60" t="s">
        <v>2</v>
      </c>
      <c r="G373" s="61">
        <v>3</v>
      </c>
      <c r="H373" s="61"/>
      <c r="I373" s="130">
        <f t="shared" si="6"/>
        <v>0</v>
      </c>
    </row>
    <row r="374" spans="1:11" s="1" customFormat="1" ht="27.75" customHeight="1">
      <c r="A374" s="62"/>
      <c r="B374" s="62"/>
      <c r="C374" s="62"/>
      <c r="D374" s="62"/>
      <c r="E374" s="160" t="s">
        <v>401</v>
      </c>
      <c r="F374" s="60" t="s">
        <v>2</v>
      </c>
      <c r="G374" s="61">
        <v>4</v>
      </c>
      <c r="H374" s="61"/>
      <c r="I374" s="130">
        <f t="shared" si="6"/>
        <v>0</v>
      </c>
    </row>
    <row r="375" spans="1:11" s="1" customFormat="1" ht="27.75" customHeight="1">
      <c r="A375" s="62"/>
      <c r="B375" s="62"/>
      <c r="C375" s="62"/>
      <c r="D375" s="62"/>
      <c r="E375" s="160" t="s">
        <v>402</v>
      </c>
      <c r="F375" s="60" t="s">
        <v>2</v>
      </c>
      <c r="G375" s="61">
        <v>1</v>
      </c>
      <c r="H375" s="61"/>
      <c r="I375" s="130">
        <f t="shared" si="6"/>
        <v>0</v>
      </c>
    </row>
    <row r="376" spans="1:11" s="1" customFormat="1" ht="27.75" customHeight="1">
      <c r="A376" s="62"/>
      <c r="B376" s="62"/>
      <c r="C376" s="62"/>
      <c r="D376" s="62"/>
      <c r="E376" s="160" t="s">
        <v>403</v>
      </c>
      <c r="F376" s="60" t="s">
        <v>2</v>
      </c>
      <c r="G376" s="61">
        <v>1</v>
      </c>
      <c r="H376" s="61"/>
      <c r="I376" s="130">
        <f t="shared" si="6"/>
        <v>0</v>
      </c>
    </row>
    <row r="377" spans="1:11" s="1" customFormat="1" ht="27.75" customHeight="1">
      <c r="A377" s="62"/>
      <c r="B377" s="62"/>
      <c r="C377" s="62"/>
      <c r="D377" s="62"/>
      <c r="E377" s="160" t="s">
        <v>404</v>
      </c>
      <c r="F377" s="60" t="s">
        <v>2</v>
      </c>
      <c r="G377" s="61">
        <v>1</v>
      </c>
      <c r="H377" s="61"/>
      <c r="I377" s="130">
        <f t="shared" si="6"/>
        <v>0</v>
      </c>
    </row>
    <row r="378" spans="1:11" s="1" customFormat="1" ht="27.75" customHeight="1">
      <c r="A378" s="62"/>
      <c r="B378" s="62"/>
      <c r="C378" s="62"/>
      <c r="D378" s="62"/>
      <c r="E378" s="160" t="s">
        <v>405</v>
      </c>
      <c r="F378" s="60" t="s">
        <v>2</v>
      </c>
      <c r="G378" s="61">
        <v>1</v>
      </c>
      <c r="H378" s="61"/>
      <c r="I378" s="130">
        <f t="shared" si="6"/>
        <v>0</v>
      </c>
    </row>
    <row r="379" spans="1:11" s="1" customFormat="1" ht="27.75" customHeight="1">
      <c r="A379" s="62"/>
      <c r="B379" s="62"/>
      <c r="C379" s="62"/>
      <c r="D379" s="62"/>
      <c r="E379" s="160" t="s">
        <v>406</v>
      </c>
      <c r="F379" s="60" t="s">
        <v>2</v>
      </c>
      <c r="G379" s="61">
        <v>1</v>
      </c>
      <c r="H379" s="61"/>
      <c r="I379" s="130">
        <f t="shared" si="6"/>
        <v>0</v>
      </c>
    </row>
    <row r="380" spans="1:11" s="1" customFormat="1" ht="27.75" customHeight="1">
      <c r="A380" s="62"/>
      <c r="B380" s="62"/>
      <c r="C380" s="62"/>
      <c r="D380" s="62"/>
      <c r="E380" s="160" t="s">
        <v>407</v>
      </c>
      <c r="F380" s="60" t="s">
        <v>2</v>
      </c>
      <c r="G380" s="61">
        <v>1</v>
      </c>
      <c r="H380" s="61"/>
      <c r="I380" s="130">
        <f t="shared" ref="I380:I386" si="7">G380*H380</f>
        <v>0</v>
      </c>
    </row>
    <row r="381" spans="1:11" s="1" customFormat="1" ht="27.75" customHeight="1">
      <c r="A381" s="62"/>
      <c r="B381" s="62"/>
      <c r="C381" s="62"/>
      <c r="D381" s="62"/>
      <c r="E381" s="160" t="s">
        <v>408</v>
      </c>
      <c r="F381" s="60" t="s">
        <v>2</v>
      </c>
      <c r="G381" s="61">
        <v>4</v>
      </c>
      <c r="H381" s="61"/>
      <c r="I381" s="130">
        <f t="shared" si="7"/>
        <v>0</v>
      </c>
    </row>
    <row r="382" spans="1:11" s="1" customFormat="1" ht="15.75">
      <c r="A382" s="62"/>
      <c r="B382" s="62"/>
      <c r="C382" s="62"/>
      <c r="D382" s="62"/>
      <c r="E382" s="160" t="s">
        <v>369</v>
      </c>
      <c r="F382" s="60" t="s">
        <v>2</v>
      </c>
      <c r="G382" s="61">
        <v>1</v>
      </c>
      <c r="H382" s="61"/>
      <c r="I382" s="130">
        <f t="shared" si="7"/>
        <v>0</v>
      </c>
    </row>
    <row r="383" spans="1:11" s="1" customFormat="1" ht="15.75">
      <c r="A383" s="62"/>
      <c r="B383" s="62"/>
      <c r="C383" s="62"/>
      <c r="D383" s="62"/>
      <c r="E383" s="160" t="s">
        <v>370</v>
      </c>
      <c r="F383" s="60" t="s">
        <v>2</v>
      </c>
      <c r="G383" s="61">
        <v>2</v>
      </c>
      <c r="H383" s="61"/>
      <c r="I383" s="130">
        <f t="shared" si="7"/>
        <v>0</v>
      </c>
    </row>
    <row r="384" spans="1:11" s="1" customFormat="1" ht="30.75" customHeight="1">
      <c r="A384" s="62"/>
      <c r="B384" s="62"/>
      <c r="C384" s="62"/>
      <c r="D384" s="62"/>
      <c r="E384" s="160" t="s">
        <v>594</v>
      </c>
      <c r="F384" s="60" t="s">
        <v>2</v>
      </c>
      <c r="G384" s="61">
        <v>500</v>
      </c>
      <c r="H384" s="61"/>
      <c r="I384" s="130">
        <f t="shared" si="7"/>
        <v>0</v>
      </c>
    </row>
    <row r="385" spans="1:9" s="1" customFormat="1" ht="15.75">
      <c r="A385" s="62"/>
      <c r="B385" s="62"/>
      <c r="C385" s="62"/>
      <c r="D385" s="62"/>
      <c r="E385" s="160" t="s">
        <v>271</v>
      </c>
      <c r="F385" s="60" t="s">
        <v>2</v>
      </c>
      <c r="G385" s="61">
        <v>1</v>
      </c>
      <c r="H385" s="61"/>
      <c r="I385" s="130">
        <f t="shared" si="7"/>
        <v>0</v>
      </c>
    </row>
    <row r="386" spans="1:9" s="1" customFormat="1" ht="15.75">
      <c r="A386" s="62"/>
      <c r="B386" s="62"/>
      <c r="C386" s="62"/>
      <c r="D386" s="62"/>
      <c r="E386" s="160" t="s">
        <v>441</v>
      </c>
      <c r="F386" s="60" t="s">
        <v>2</v>
      </c>
      <c r="G386" s="61">
        <v>1</v>
      </c>
      <c r="H386" s="67"/>
      <c r="I386" s="130">
        <f t="shared" si="7"/>
        <v>0</v>
      </c>
    </row>
    <row r="387" spans="1:9" s="1" customFormat="1" ht="15.75">
      <c r="A387" s="62"/>
      <c r="B387" s="62"/>
      <c r="C387" s="62"/>
      <c r="D387" s="62"/>
      <c r="E387" s="160" t="s">
        <v>158</v>
      </c>
      <c r="F387" s="60" t="s">
        <v>2</v>
      </c>
      <c r="G387" s="170">
        <v>176</v>
      </c>
      <c r="H387" s="61"/>
      <c r="I387" s="130">
        <f>G387*H387</f>
        <v>0</v>
      </c>
    </row>
    <row r="388" spans="1:9" s="1" customFormat="1" ht="15.75">
      <c r="A388" s="62"/>
      <c r="B388" s="201"/>
      <c r="C388" s="201"/>
      <c r="D388" s="201"/>
      <c r="E388" s="198"/>
      <c r="F388" s="65"/>
      <c r="G388" s="171"/>
      <c r="H388" s="68" t="s">
        <v>397</v>
      </c>
      <c r="I388" s="177">
        <f>SUM(I372:I386)</f>
        <v>0</v>
      </c>
    </row>
    <row r="389" spans="1:9" s="1" customFormat="1" ht="15.75">
      <c r="A389" s="62"/>
      <c r="B389" s="201"/>
      <c r="C389" s="201"/>
      <c r="D389" s="201"/>
      <c r="E389" s="199"/>
      <c r="F389" s="69"/>
      <c r="G389" s="172"/>
      <c r="H389" s="70" t="s">
        <v>398</v>
      </c>
      <c r="I389" s="178" t="e">
        <f>#REF!+I388</f>
        <v>#REF!</v>
      </c>
    </row>
  </sheetData>
  <autoFilter ref="A5:I389" xr:uid="{00000000-0001-0000-0000-000000000000}"/>
  <mergeCells count="3">
    <mergeCell ref="A3:I3"/>
    <mergeCell ref="A4:I4"/>
    <mergeCell ref="A6:I6"/>
  </mergeCells>
  <conditionalFormatting sqref="G344:G350 F344:F352 H344:H352 J344:J354 G353:H354">
    <cfRule type="cellIs" dxfId="2" priority="1" operator="equal">
      <formula>0</formula>
    </cfRule>
  </conditionalFormatting>
  <pageMargins left="0.27559055118110237" right="0.27559055118110237" top="0.27559055118110237" bottom="0.27559055118110237" header="0.31496062992125984" footer="0.31496062992125984"/>
  <pageSetup paperSize="9" scale="48" fitToHeight="8" orientation="portrait" horizontalDpi="4294967295" verticalDpi="4294967295" r:id="rId1"/>
  <rowBreaks count="1" manualBreakCount="1">
    <brk id="54" max="5" man="1"/>
  </rowBreaks>
  <colBreaks count="1" manualBreakCount="1">
    <brk id="4" max="880"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0F7A0-FA92-4BB7-BE10-7EDD65129C65}">
  <sheetPr>
    <pageSetUpPr fitToPage="1"/>
  </sheetPr>
  <dimension ref="A2:R307"/>
  <sheetViews>
    <sheetView view="pageBreakPreview" topLeftCell="A259" zoomScale="70" zoomScaleNormal="100" zoomScaleSheetLayoutView="70" workbookViewId="0">
      <selection activeCell="E276" sqref="E276:E277"/>
    </sheetView>
  </sheetViews>
  <sheetFormatPr defaultRowHeight="15.75"/>
  <cols>
    <col min="1" max="1" width="13.85546875" style="333" bestFit="1" customWidth="1"/>
    <col min="2" max="2" width="66.140625" style="274" customWidth="1"/>
    <col min="3" max="4" width="9.140625" style="274"/>
    <col min="5" max="5" width="17.85546875" style="278" customWidth="1"/>
    <col min="6" max="6" width="14.7109375" style="278" customWidth="1"/>
    <col min="7" max="7" width="9.140625" style="274"/>
    <col min="8" max="8" width="15" style="275" customWidth="1"/>
    <col min="9" max="9" width="9.140625" style="276"/>
    <col min="10" max="10" width="15" style="277" customWidth="1"/>
    <col min="11" max="11" width="9.140625" style="276"/>
    <col min="12" max="12" width="14.85546875" style="278" customWidth="1"/>
    <col min="13" max="14" width="9.140625" style="274"/>
    <col min="15" max="15" width="9.28515625" style="276" bestFit="1" customWidth="1"/>
    <col min="16" max="16" width="14.5703125" style="278" customWidth="1"/>
    <col min="17" max="17" width="9.28515625" style="274" bestFit="1" customWidth="1"/>
    <col min="18" max="18" width="17.28515625" style="278" customWidth="1"/>
    <col min="19" max="16384" width="9.140625" style="274"/>
  </cols>
  <sheetData>
    <row r="2" spans="1:18">
      <c r="A2" s="546" t="s">
        <v>469</v>
      </c>
      <c r="B2" s="546"/>
      <c r="C2" s="546"/>
      <c r="D2" s="546"/>
      <c r="E2" s="546"/>
      <c r="F2" s="546"/>
    </row>
    <row r="3" spans="1:18">
      <c r="A3" s="547" t="s">
        <v>815</v>
      </c>
      <c r="B3" s="547"/>
      <c r="C3" s="547"/>
      <c r="D3" s="547"/>
      <c r="E3" s="547"/>
      <c r="F3" s="547"/>
      <c r="G3" s="544" t="s">
        <v>816</v>
      </c>
      <c r="H3" s="544"/>
      <c r="I3" s="544" t="s">
        <v>817</v>
      </c>
      <c r="J3" s="544"/>
      <c r="K3" s="544" t="s">
        <v>818</v>
      </c>
      <c r="L3" s="544"/>
      <c r="M3" s="544"/>
      <c r="N3" s="544"/>
      <c r="O3" s="544" t="s">
        <v>819</v>
      </c>
      <c r="P3" s="544"/>
      <c r="Q3" s="544" t="s">
        <v>820</v>
      </c>
      <c r="R3" s="544"/>
    </row>
    <row r="4" spans="1:18">
      <c r="A4" s="84" t="s">
        <v>443</v>
      </c>
      <c r="B4" s="72" t="s">
        <v>1</v>
      </c>
      <c r="C4" s="72" t="s">
        <v>445</v>
      </c>
      <c r="D4" s="72" t="s">
        <v>444</v>
      </c>
      <c r="E4" s="73" t="s">
        <v>446</v>
      </c>
      <c r="F4" s="73" t="s">
        <v>447</v>
      </c>
      <c r="G4" s="279" t="s">
        <v>444</v>
      </c>
      <c r="H4" s="280" t="s">
        <v>447</v>
      </c>
      <c r="I4" s="279" t="s">
        <v>444</v>
      </c>
      <c r="J4" s="272" t="s">
        <v>447</v>
      </c>
      <c r="K4" s="279" t="s">
        <v>444</v>
      </c>
      <c r="L4" s="272" t="s">
        <v>447</v>
      </c>
      <c r="M4" s="279" t="s">
        <v>444</v>
      </c>
      <c r="N4" s="279" t="s">
        <v>447</v>
      </c>
      <c r="O4" s="279" t="s">
        <v>444</v>
      </c>
      <c r="P4" s="272" t="s">
        <v>447</v>
      </c>
      <c r="Q4" s="279" t="s">
        <v>444</v>
      </c>
      <c r="R4" s="272" t="s">
        <v>447</v>
      </c>
    </row>
    <row r="5" spans="1:18" ht="15" customHeight="1">
      <c r="A5" s="545" t="s">
        <v>448</v>
      </c>
      <c r="B5" s="545"/>
      <c r="C5" s="545"/>
      <c r="D5" s="545"/>
      <c r="E5" s="545"/>
      <c r="F5" s="281"/>
      <c r="G5" s="282"/>
      <c r="H5" s="283"/>
      <c r="I5" s="282"/>
      <c r="J5" s="284"/>
      <c r="K5" s="282"/>
      <c r="L5" s="284"/>
      <c r="M5" s="282"/>
      <c r="N5" s="282"/>
      <c r="O5" s="282"/>
      <c r="P5" s="284"/>
      <c r="Q5" s="282"/>
      <c r="R5" s="284"/>
    </row>
    <row r="6" spans="1:18" s="289" customFormat="1" ht="15" customHeight="1">
      <c r="A6" s="87">
        <v>1</v>
      </c>
      <c r="B6" s="285" t="s">
        <v>449</v>
      </c>
      <c r="C6" s="76"/>
      <c r="D6" s="75"/>
      <c r="E6" s="77"/>
      <c r="F6" s="74"/>
      <c r="G6" s="286"/>
      <c r="H6" s="287"/>
      <c r="I6" s="286"/>
      <c r="J6" s="288"/>
      <c r="K6" s="286"/>
      <c r="L6" s="288"/>
      <c r="M6" s="286"/>
      <c r="N6" s="286"/>
      <c r="O6" s="286"/>
      <c r="P6" s="288"/>
      <c r="Q6" s="286"/>
      <c r="R6" s="288"/>
    </row>
    <row r="7" spans="1:18">
      <c r="A7" s="83">
        <v>1.01</v>
      </c>
      <c r="B7" s="290" t="s">
        <v>821</v>
      </c>
      <c r="C7" s="279" t="s">
        <v>450</v>
      </c>
      <c r="D7" s="279">
        <v>1</v>
      </c>
      <c r="E7" s="272">
        <v>153424.79999999999</v>
      </c>
      <c r="F7" s="78">
        <f t="shared" ref="F7:F15" si="0">D7*E7</f>
        <v>153424.79999999999</v>
      </c>
      <c r="G7" s="2">
        <v>1</v>
      </c>
      <c r="H7" s="280">
        <f>G7*E7</f>
        <v>153424.79999999999</v>
      </c>
      <c r="I7" s="2"/>
      <c r="J7" s="12">
        <f>I7*E7</f>
        <v>0</v>
      </c>
      <c r="K7" s="2"/>
      <c r="L7" s="12">
        <f>K7*E7</f>
        <v>0</v>
      </c>
      <c r="M7" s="2"/>
      <c r="N7" s="2"/>
      <c r="O7" s="2">
        <f>G7+I7+K7+M7</f>
        <v>1</v>
      </c>
      <c r="P7" s="12">
        <f>H7+J7+L7+N7</f>
        <v>153424.79999999999</v>
      </c>
      <c r="Q7" s="2">
        <f>D7-O7</f>
        <v>0</v>
      </c>
      <c r="R7" s="12">
        <f>F7-P7</f>
        <v>0</v>
      </c>
    </row>
    <row r="8" spans="1:18">
      <c r="A8" s="83">
        <f>A7+0.01</f>
        <v>1.02</v>
      </c>
      <c r="B8" s="290" t="s">
        <v>822</v>
      </c>
      <c r="C8" s="279" t="s">
        <v>450</v>
      </c>
      <c r="D8" s="279">
        <v>1</v>
      </c>
      <c r="E8" s="272">
        <v>87974.1</v>
      </c>
      <c r="F8" s="15">
        <f t="shared" si="0"/>
        <v>87974.1</v>
      </c>
      <c r="G8" s="2">
        <v>1</v>
      </c>
      <c r="H8" s="291">
        <f t="shared" ref="H8:H44" si="1">G8*E8</f>
        <v>87974.1</v>
      </c>
      <c r="I8" s="2"/>
      <c r="J8" s="12">
        <f t="shared" ref="J8:J71" si="2">I8*E8</f>
        <v>0</v>
      </c>
      <c r="K8" s="2"/>
      <c r="L8" s="12">
        <f t="shared" ref="L8:L71" si="3">K8*E8</f>
        <v>0</v>
      </c>
      <c r="M8" s="2"/>
      <c r="N8" s="2"/>
      <c r="O8" s="2">
        <f t="shared" ref="O8:P15" si="4">G8+I8+K8+M8</f>
        <v>1</v>
      </c>
      <c r="P8" s="12">
        <f t="shared" si="4"/>
        <v>87974.1</v>
      </c>
      <c r="Q8" s="2">
        <f t="shared" ref="Q8:Q15" si="5">D8-O8</f>
        <v>0</v>
      </c>
      <c r="R8" s="12">
        <f t="shared" ref="R8:R15" si="6">F8-P8</f>
        <v>0</v>
      </c>
    </row>
    <row r="9" spans="1:18">
      <c r="A9" s="83">
        <f t="shared" ref="A9:A15" si="7">A8+0.01</f>
        <v>1.03</v>
      </c>
      <c r="B9" s="290" t="s">
        <v>474</v>
      </c>
      <c r="C9" s="279" t="s">
        <v>450</v>
      </c>
      <c r="D9" s="279">
        <v>1</v>
      </c>
      <c r="E9" s="272">
        <v>1384.7</v>
      </c>
      <c r="F9" s="15">
        <f t="shared" si="0"/>
        <v>1384.7</v>
      </c>
      <c r="G9" s="2">
        <v>1</v>
      </c>
      <c r="H9" s="291">
        <f t="shared" si="1"/>
        <v>1384.7</v>
      </c>
      <c r="I9" s="2"/>
      <c r="J9" s="12">
        <f t="shared" si="2"/>
        <v>0</v>
      </c>
      <c r="K9" s="2"/>
      <c r="L9" s="12">
        <f t="shared" si="3"/>
        <v>0</v>
      </c>
      <c r="M9" s="2"/>
      <c r="N9" s="2"/>
      <c r="O9" s="2">
        <f t="shared" si="4"/>
        <v>1</v>
      </c>
      <c r="P9" s="12">
        <f t="shared" si="4"/>
        <v>1384.7</v>
      </c>
      <c r="Q9" s="2">
        <f t="shared" si="5"/>
        <v>0</v>
      </c>
      <c r="R9" s="12">
        <f t="shared" si="6"/>
        <v>0</v>
      </c>
    </row>
    <row r="10" spans="1:18">
      <c r="A10" s="83">
        <f t="shared" si="7"/>
        <v>1.04</v>
      </c>
      <c r="B10" s="290" t="s">
        <v>475</v>
      </c>
      <c r="C10" s="279" t="s">
        <v>450</v>
      </c>
      <c r="D10" s="279">
        <v>1</v>
      </c>
      <c r="E10" s="272">
        <v>1007.58</v>
      </c>
      <c r="F10" s="15">
        <f t="shared" si="0"/>
        <v>1007.58</v>
      </c>
      <c r="G10" s="2">
        <v>1</v>
      </c>
      <c r="H10" s="291">
        <f t="shared" si="1"/>
        <v>1007.58</v>
      </c>
      <c r="I10" s="2"/>
      <c r="J10" s="12">
        <f t="shared" si="2"/>
        <v>0</v>
      </c>
      <c r="K10" s="2"/>
      <c r="L10" s="12">
        <f t="shared" si="3"/>
        <v>0</v>
      </c>
      <c r="M10" s="2"/>
      <c r="N10" s="2"/>
      <c r="O10" s="2">
        <f t="shared" si="4"/>
        <v>1</v>
      </c>
      <c r="P10" s="12">
        <f t="shared" si="4"/>
        <v>1007.58</v>
      </c>
      <c r="Q10" s="2">
        <f t="shared" si="5"/>
        <v>0</v>
      </c>
      <c r="R10" s="12">
        <f t="shared" si="6"/>
        <v>0</v>
      </c>
    </row>
    <row r="11" spans="1:18">
      <c r="A11" s="83">
        <f t="shared" si="7"/>
        <v>1.05</v>
      </c>
      <c r="B11" s="290" t="s">
        <v>476</v>
      </c>
      <c r="C11" s="279" t="s">
        <v>450</v>
      </c>
      <c r="D11" s="279">
        <v>2</v>
      </c>
      <c r="E11" s="272">
        <v>8308.19</v>
      </c>
      <c r="F11" s="15">
        <f t="shared" si="0"/>
        <v>16616.38</v>
      </c>
      <c r="G11" s="2">
        <v>2</v>
      </c>
      <c r="H11" s="291">
        <f t="shared" si="1"/>
        <v>16616.38</v>
      </c>
      <c r="I11" s="2"/>
      <c r="J11" s="12">
        <f t="shared" si="2"/>
        <v>0</v>
      </c>
      <c r="K11" s="2"/>
      <c r="L11" s="12">
        <f t="shared" si="3"/>
        <v>0</v>
      </c>
      <c r="M11" s="2"/>
      <c r="N11" s="2"/>
      <c r="O11" s="2">
        <f t="shared" si="4"/>
        <v>2</v>
      </c>
      <c r="P11" s="12">
        <f t="shared" si="4"/>
        <v>16616.38</v>
      </c>
      <c r="Q11" s="2">
        <f t="shared" si="5"/>
        <v>0</v>
      </c>
      <c r="R11" s="12">
        <f t="shared" si="6"/>
        <v>0</v>
      </c>
    </row>
    <row r="12" spans="1:18">
      <c r="A12" s="83">
        <f t="shared" si="7"/>
        <v>1.06</v>
      </c>
      <c r="B12" s="290" t="s">
        <v>476</v>
      </c>
      <c r="C12" s="279" t="s">
        <v>450</v>
      </c>
      <c r="D12" s="279">
        <v>2</v>
      </c>
      <c r="E12" s="272">
        <v>43221.8</v>
      </c>
      <c r="F12" s="15">
        <f t="shared" si="0"/>
        <v>86443.6</v>
      </c>
      <c r="G12" s="2">
        <v>2</v>
      </c>
      <c r="H12" s="291">
        <f t="shared" si="1"/>
        <v>86443.6</v>
      </c>
      <c r="I12" s="2"/>
      <c r="J12" s="12">
        <f t="shared" si="2"/>
        <v>0</v>
      </c>
      <c r="K12" s="2"/>
      <c r="L12" s="12">
        <f t="shared" si="3"/>
        <v>0</v>
      </c>
      <c r="M12" s="2"/>
      <c r="N12" s="2"/>
      <c r="O12" s="2">
        <f t="shared" si="4"/>
        <v>2</v>
      </c>
      <c r="P12" s="12">
        <f t="shared" si="4"/>
        <v>86443.6</v>
      </c>
      <c r="Q12" s="2">
        <f t="shared" si="5"/>
        <v>0</v>
      </c>
      <c r="R12" s="12">
        <f t="shared" si="6"/>
        <v>0</v>
      </c>
    </row>
    <row r="13" spans="1:18">
      <c r="A13" s="83">
        <f t="shared" si="7"/>
        <v>1.07</v>
      </c>
      <c r="B13" s="290" t="s">
        <v>823</v>
      </c>
      <c r="C13" s="279" t="s">
        <v>450</v>
      </c>
      <c r="D13" s="279">
        <v>1</v>
      </c>
      <c r="E13" s="272">
        <v>2921.11</v>
      </c>
      <c r="F13" s="15">
        <f t="shared" si="0"/>
        <v>2921.11</v>
      </c>
      <c r="G13" s="2">
        <v>1</v>
      </c>
      <c r="H13" s="291">
        <f t="shared" si="1"/>
        <v>2921.11</v>
      </c>
      <c r="I13" s="2"/>
      <c r="J13" s="12">
        <f t="shared" si="2"/>
        <v>0</v>
      </c>
      <c r="K13" s="2"/>
      <c r="L13" s="12">
        <f t="shared" si="3"/>
        <v>0</v>
      </c>
      <c r="M13" s="2"/>
      <c r="N13" s="2"/>
      <c r="O13" s="2">
        <f t="shared" si="4"/>
        <v>1</v>
      </c>
      <c r="P13" s="12">
        <f t="shared" si="4"/>
        <v>2921.11</v>
      </c>
      <c r="Q13" s="2">
        <f t="shared" si="5"/>
        <v>0</v>
      </c>
      <c r="R13" s="12">
        <f t="shared" si="6"/>
        <v>0</v>
      </c>
    </row>
    <row r="14" spans="1:18">
      <c r="A14" s="83">
        <f t="shared" si="7"/>
        <v>1.08</v>
      </c>
      <c r="B14" s="290" t="s">
        <v>451</v>
      </c>
      <c r="C14" s="279" t="s">
        <v>450</v>
      </c>
      <c r="D14" s="279">
        <v>2</v>
      </c>
      <c r="E14" s="272">
        <v>13938.34</v>
      </c>
      <c r="F14" s="15">
        <f t="shared" si="0"/>
        <v>27876.68</v>
      </c>
      <c r="G14" s="2">
        <v>2</v>
      </c>
      <c r="H14" s="291">
        <f t="shared" si="1"/>
        <v>27876.68</v>
      </c>
      <c r="I14" s="2"/>
      <c r="J14" s="12">
        <f t="shared" si="2"/>
        <v>0</v>
      </c>
      <c r="K14" s="2"/>
      <c r="L14" s="12">
        <f t="shared" si="3"/>
        <v>0</v>
      </c>
      <c r="M14" s="2"/>
      <c r="N14" s="2"/>
      <c r="O14" s="2">
        <f t="shared" si="4"/>
        <v>2</v>
      </c>
      <c r="P14" s="12">
        <f t="shared" si="4"/>
        <v>27876.68</v>
      </c>
      <c r="Q14" s="2">
        <f t="shared" si="5"/>
        <v>0</v>
      </c>
      <c r="R14" s="12">
        <f t="shared" si="6"/>
        <v>0</v>
      </c>
    </row>
    <row r="15" spans="1:18">
      <c r="A15" s="83">
        <f t="shared" si="7"/>
        <v>1.0900000000000001</v>
      </c>
      <c r="B15" s="290" t="s">
        <v>477</v>
      </c>
      <c r="C15" s="279" t="s">
        <v>450</v>
      </c>
      <c r="D15" s="279">
        <v>2</v>
      </c>
      <c r="E15" s="272">
        <v>1510.79</v>
      </c>
      <c r="F15" s="15">
        <f t="shared" si="0"/>
        <v>3021.58</v>
      </c>
      <c r="G15" s="2">
        <v>2</v>
      </c>
      <c r="H15" s="291">
        <f t="shared" si="1"/>
        <v>3021.58</v>
      </c>
      <c r="I15" s="2"/>
      <c r="J15" s="12">
        <f t="shared" si="2"/>
        <v>0</v>
      </c>
      <c r="K15" s="2"/>
      <c r="L15" s="12">
        <f t="shared" si="3"/>
        <v>0</v>
      </c>
      <c r="M15" s="2"/>
      <c r="N15" s="2"/>
      <c r="O15" s="2">
        <f t="shared" si="4"/>
        <v>2</v>
      </c>
      <c r="P15" s="12">
        <f t="shared" si="4"/>
        <v>3021.58</v>
      </c>
      <c r="Q15" s="2">
        <f t="shared" si="5"/>
        <v>0</v>
      </c>
      <c r="R15" s="12">
        <f t="shared" si="6"/>
        <v>0</v>
      </c>
    </row>
    <row r="16" spans="1:18" s="289" customFormat="1">
      <c r="A16" s="85"/>
      <c r="B16" s="285" t="s">
        <v>452</v>
      </c>
      <c r="C16" s="76"/>
      <c r="D16" s="75"/>
      <c r="E16" s="77"/>
      <c r="F16" s="74"/>
      <c r="G16" s="286"/>
      <c r="H16" s="287"/>
      <c r="I16" s="286"/>
      <c r="J16" s="12">
        <f t="shared" si="2"/>
        <v>0</v>
      </c>
      <c r="K16" s="286"/>
      <c r="L16" s="12">
        <f t="shared" si="3"/>
        <v>0</v>
      </c>
      <c r="M16" s="286"/>
      <c r="N16" s="286"/>
      <c r="O16" s="286"/>
      <c r="P16" s="288"/>
      <c r="Q16" s="286"/>
      <c r="R16" s="288"/>
    </row>
    <row r="17" spans="1:18">
      <c r="A17" s="86">
        <f>A15+0.01</f>
        <v>1.1000000000000001</v>
      </c>
      <c r="B17" s="290" t="s">
        <v>56</v>
      </c>
      <c r="C17" s="279" t="s">
        <v>450</v>
      </c>
      <c r="D17" s="292">
        <v>3</v>
      </c>
      <c r="E17" s="272">
        <v>307.38</v>
      </c>
      <c r="F17" s="15">
        <f>D17*E17</f>
        <v>922.14</v>
      </c>
      <c r="G17" s="2"/>
      <c r="H17" s="291">
        <f t="shared" si="1"/>
        <v>0</v>
      </c>
      <c r="I17" s="2">
        <v>3</v>
      </c>
      <c r="J17" s="12">
        <f t="shared" si="2"/>
        <v>922.14</v>
      </c>
      <c r="K17" s="2"/>
      <c r="L17" s="12">
        <f t="shared" si="3"/>
        <v>0</v>
      </c>
      <c r="M17" s="2"/>
      <c r="N17" s="2"/>
      <c r="O17" s="2">
        <f t="shared" ref="O17:P21" si="8">G17+I17+K17+M17</f>
        <v>3</v>
      </c>
      <c r="P17" s="12">
        <f t="shared" si="8"/>
        <v>922.14</v>
      </c>
      <c r="Q17" s="2">
        <f t="shared" ref="Q17:Q21" si="9">D17-O17</f>
        <v>0</v>
      </c>
      <c r="R17" s="12">
        <f t="shared" ref="R17:R21" si="10">F17-P17</f>
        <v>0</v>
      </c>
    </row>
    <row r="18" spans="1:18">
      <c r="A18" s="86">
        <f t="shared" ref="A18:A21" si="11">A17+0.01</f>
        <v>1.1100000000000001</v>
      </c>
      <c r="B18" s="290" t="s">
        <v>56</v>
      </c>
      <c r="C18" s="279" t="s">
        <v>450</v>
      </c>
      <c r="D18" s="292">
        <v>2</v>
      </c>
      <c r="E18" s="272">
        <v>307.38</v>
      </c>
      <c r="F18" s="15">
        <f>D18*E18</f>
        <v>614.76</v>
      </c>
      <c r="G18" s="2"/>
      <c r="H18" s="291">
        <f t="shared" si="1"/>
        <v>0</v>
      </c>
      <c r="I18" s="2">
        <v>2</v>
      </c>
      <c r="J18" s="12">
        <f t="shared" si="2"/>
        <v>614.76</v>
      </c>
      <c r="K18" s="2"/>
      <c r="L18" s="12">
        <f t="shared" si="3"/>
        <v>0</v>
      </c>
      <c r="M18" s="2"/>
      <c r="N18" s="2"/>
      <c r="O18" s="2">
        <f t="shared" si="8"/>
        <v>2</v>
      </c>
      <c r="P18" s="12">
        <f t="shared" si="8"/>
        <v>614.76</v>
      </c>
      <c r="Q18" s="2">
        <f t="shared" si="9"/>
        <v>0</v>
      </c>
      <c r="R18" s="12">
        <f t="shared" si="10"/>
        <v>0</v>
      </c>
    </row>
    <row r="19" spans="1:18">
      <c r="A19" s="86">
        <f t="shared" si="11"/>
        <v>1.1200000000000001</v>
      </c>
      <c r="B19" s="290" t="s">
        <v>824</v>
      </c>
      <c r="C19" s="279" t="s">
        <v>450</v>
      </c>
      <c r="D19" s="292">
        <v>2</v>
      </c>
      <c r="E19" s="272">
        <v>3874.76</v>
      </c>
      <c r="F19" s="15">
        <f>D19*E19</f>
        <v>7749.52</v>
      </c>
      <c r="G19" s="2"/>
      <c r="H19" s="291">
        <f t="shared" si="1"/>
        <v>0</v>
      </c>
      <c r="I19" s="2">
        <v>2</v>
      </c>
      <c r="J19" s="12">
        <f t="shared" si="2"/>
        <v>7749.52</v>
      </c>
      <c r="K19" s="2"/>
      <c r="L19" s="12">
        <f t="shared" si="3"/>
        <v>0</v>
      </c>
      <c r="M19" s="2"/>
      <c r="N19" s="2"/>
      <c r="O19" s="2">
        <f t="shared" si="8"/>
        <v>2</v>
      </c>
      <c r="P19" s="12">
        <f t="shared" si="8"/>
        <v>7749.52</v>
      </c>
      <c r="Q19" s="2">
        <f t="shared" si="9"/>
        <v>0</v>
      </c>
      <c r="R19" s="12">
        <f t="shared" si="10"/>
        <v>0</v>
      </c>
    </row>
    <row r="20" spans="1:18">
      <c r="A20" s="86">
        <f t="shared" si="11"/>
        <v>1.1299999999999999</v>
      </c>
      <c r="B20" s="290" t="s">
        <v>453</v>
      </c>
      <c r="C20" s="279" t="s">
        <v>450</v>
      </c>
      <c r="D20" s="292">
        <v>4</v>
      </c>
      <c r="E20" s="272">
        <v>529.20000000000005</v>
      </c>
      <c r="F20" s="15">
        <f>D20*E20</f>
        <v>2116.8000000000002</v>
      </c>
      <c r="G20" s="2"/>
      <c r="H20" s="291">
        <f t="shared" si="1"/>
        <v>0</v>
      </c>
      <c r="I20" s="2">
        <v>4</v>
      </c>
      <c r="J20" s="12">
        <f t="shared" si="2"/>
        <v>2116.8000000000002</v>
      </c>
      <c r="K20" s="2"/>
      <c r="L20" s="12">
        <f t="shared" si="3"/>
        <v>0</v>
      </c>
      <c r="M20" s="2"/>
      <c r="N20" s="2"/>
      <c r="O20" s="2">
        <f t="shared" si="8"/>
        <v>4</v>
      </c>
      <c r="P20" s="12">
        <f t="shared" si="8"/>
        <v>2116.8000000000002</v>
      </c>
      <c r="Q20" s="2">
        <f t="shared" si="9"/>
        <v>0</v>
      </c>
      <c r="R20" s="12">
        <f t="shared" si="10"/>
        <v>0</v>
      </c>
    </row>
    <row r="21" spans="1:18">
      <c r="A21" s="86">
        <f t="shared" si="11"/>
        <v>1.1399999999999999</v>
      </c>
      <c r="B21" s="290" t="s">
        <v>55</v>
      </c>
      <c r="C21" s="279" t="s">
        <v>450</v>
      </c>
      <c r="D21" s="292">
        <v>7</v>
      </c>
      <c r="E21" s="272">
        <v>306</v>
      </c>
      <c r="F21" s="15">
        <f>D21*E21</f>
        <v>2142</v>
      </c>
      <c r="G21" s="2"/>
      <c r="H21" s="291">
        <f t="shared" si="1"/>
        <v>0</v>
      </c>
      <c r="I21" s="2">
        <v>7</v>
      </c>
      <c r="J21" s="12">
        <f t="shared" si="2"/>
        <v>2142</v>
      </c>
      <c r="K21" s="2"/>
      <c r="L21" s="12">
        <f t="shared" si="3"/>
        <v>0</v>
      </c>
      <c r="M21" s="2"/>
      <c r="N21" s="2"/>
      <c r="O21" s="2">
        <f t="shared" si="8"/>
        <v>7</v>
      </c>
      <c r="P21" s="12">
        <f t="shared" si="8"/>
        <v>2142</v>
      </c>
      <c r="Q21" s="2">
        <f t="shared" si="9"/>
        <v>0</v>
      </c>
      <c r="R21" s="12">
        <f t="shared" si="10"/>
        <v>0</v>
      </c>
    </row>
    <row r="22" spans="1:18" s="289" customFormat="1" ht="15" customHeight="1">
      <c r="A22" s="87">
        <v>2</v>
      </c>
      <c r="B22" s="285" t="s">
        <v>486</v>
      </c>
      <c r="C22" s="76"/>
      <c r="D22" s="75"/>
      <c r="E22" s="77"/>
      <c r="F22" s="74"/>
      <c r="G22" s="286"/>
      <c r="H22" s="287"/>
      <c r="I22" s="286"/>
      <c r="J22" s="12">
        <f t="shared" si="2"/>
        <v>0</v>
      </c>
      <c r="K22" s="286"/>
      <c r="L22" s="12">
        <f t="shared" si="3"/>
        <v>0</v>
      </c>
      <c r="M22" s="286"/>
      <c r="N22" s="286"/>
      <c r="O22" s="286"/>
      <c r="P22" s="288"/>
      <c r="Q22" s="286"/>
      <c r="R22" s="288"/>
    </row>
    <row r="23" spans="1:18">
      <c r="A23" s="86">
        <f>A22+0.01</f>
        <v>2.0099999999999998</v>
      </c>
      <c r="B23" s="290" t="s">
        <v>825</v>
      </c>
      <c r="C23" s="279" t="s">
        <v>450</v>
      </c>
      <c r="D23" s="279">
        <v>1</v>
      </c>
      <c r="E23" s="272">
        <v>17818.87</v>
      </c>
      <c r="F23" s="15">
        <f t="shared" ref="F23:F31" si="12">D23*E23</f>
        <v>17818.87</v>
      </c>
      <c r="G23" s="2"/>
      <c r="H23" s="291">
        <f t="shared" si="1"/>
        <v>0</v>
      </c>
      <c r="I23" s="2">
        <v>1</v>
      </c>
      <c r="J23" s="12">
        <f t="shared" si="2"/>
        <v>17818.87</v>
      </c>
      <c r="K23" s="2"/>
      <c r="L23" s="12">
        <f t="shared" si="3"/>
        <v>0</v>
      </c>
      <c r="M23" s="2"/>
      <c r="N23" s="2"/>
      <c r="O23" s="2">
        <f t="shared" ref="O23:P31" si="13">G23+I23+K23+M23</f>
        <v>1</v>
      </c>
      <c r="P23" s="12">
        <f t="shared" si="13"/>
        <v>17818.87</v>
      </c>
      <c r="Q23" s="2">
        <f t="shared" ref="Q23:Q31" si="14">D23-O23</f>
        <v>0</v>
      </c>
      <c r="R23" s="12">
        <f t="shared" ref="R23:R31" si="15">F23-P23</f>
        <v>0</v>
      </c>
    </row>
    <row r="24" spans="1:18">
      <c r="A24" s="86">
        <f>A23+0.01</f>
        <v>2.02</v>
      </c>
      <c r="B24" s="290" t="s">
        <v>826</v>
      </c>
      <c r="C24" s="279" t="s">
        <v>450</v>
      </c>
      <c r="D24" s="279">
        <v>2</v>
      </c>
      <c r="E24" s="272">
        <v>31063.98</v>
      </c>
      <c r="F24" s="15">
        <f t="shared" si="12"/>
        <v>62127.96</v>
      </c>
      <c r="G24" s="2"/>
      <c r="H24" s="291">
        <f t="shared" si="1"/>
        <v>0</v>
      </c>
      <c r="I24" s="2">
        <v>2</v>
      </c>
      <c r="J24" s="12">
        <f t="shared" si="2"/>
        <v>62127.96</v>
      </c>
      <c r="K24" s="2"/>
      <c r="L24" s="12">
        <f t="shared" si="3"/>
        <v>0</v>
      </c>
      <c r="M24" s="2"/>
      <c r="N24" s="2"/>
      <c r="O24" s="2">
        <f t="shared" si="13"/>
        <v>2</v>
      </c>
      <c r="P24" s="12">
        <f t="shared" si="13"/>
        <v>62127.96</v>
      </c>
      <c r="Q24" s="2">
        <f t="shared" si="14"/>
        <v>0</v>
      </c>
      <c r="R24" s="12">
        <f t="shared" si="15"/>
        <v>0</v>
      </c>
    </row>
    <row r="25" spans="1:18">
      <c r="A25" s="86">
        <f t="shared" ref="A25:A31" si="16">A24+0.01</f>
        <v>2.0299999999999998</v>
      </c>
      <c r="B25" s="290" t="s">
        <v>827</v>
      </c>
      <c r="C25" s="279" t="s">
        <v>450</v>
      </c>
      <c r="D25" s="279">
        <v>1</v>
      </c>
      <c r="E25" s="272">
        <v>4011.14</v>
      </c>
      <c r="F25" s="15">
        <f t="shared" si="12"/>
        <v>4011.14</v>
      </c>
      <c r="G25" s="2"/>
      <c r="H25" s="291">
        <f t="shared" si="1"/>
        <v>0</v>
      </c>
      <c r="I25" s="2">
        <v>1</v>
      </c>
      <c r="J25" s="12">
        <f t="shared" si="2"/>
        <v>4011.14</v>
      </c>
      <c r="K25" s="2"/>
      <c r="L25" s="12">
        <f t="shared" si="3"/>
        <v>0</v>
      </c>
      <c r="M25" s="2"/>
      <c r="N25" s="2"/>
      <c r="O25" s="2">
        <f t="shared" si="13"/>
        <v>1</v>
      </c>
      <c r="P25" s="12">
        <f t="shared" si="13"/>
        <v>4011.14</v>
      </c>
      <c r="Q25" s="2">
        <f t="shared" si="14"/>
        <v>0</v>
      </c>
      <c r="R25" s="12">
        <f t="shared" si="15"/>
        <v>0</v>
      </c>
    </row>
    <row r="26" spans="1:18">
      <c r="A26" s="86">
        <f t="shared" si="16"/>
        <v>2.04</v>
      </c>
      <c r="B26" s="293" t="s">
        <v>478</v>
      </c>
      <c r="C26" s="279" t="s">
        <v>450</v>
      </c>
      <c r="D26" s="279">
        <v>2</v>
      </c>
      <c r="E26" s="265">
        <v>1070.05</v>
      </c>
      <c r="F26" s="15">
        <f t="shared" si="12"/>
        <v>2140.1</v>
      </c>
      <c r="G26" s="2"/>
      <c r="H26" s="291">
        <f t="shared" si="1"/>
        <v>0</v>
      </c>
      <c r="I26" s="2">
        <v>2</v>
      </c>
      <c r="J26" s="12">
        <f t="shared" si="2"/>
        <v>2140.1</v>
      </c>
      <c r="K26" s="2"/>
      <c r="L26" s="12">
        <f t="shared" si="3"/>
        <v>0</v>
      </c>
      <c r="M26" s="2"/>
      <c r="N26" s="2"/>
      <c r="O26" s="2">
        <f t="shared" si="13"/>
        <v>2</v>
      </c>
      <c r="P26" s="12">
        <f t="shared" si="13"/>
        <v>2140.1</v>
      </c>
      <c r="Q26" s="2">
        <f t="shared" si="14"/>
        <v>0</v>
      </c>
      <c r="R26" s="12">
        <f t="shared" si="15"/>
        <v>0</v>
      </c>
    </row>
    <row r="27" spans="1:18">
      <c r="A27" s="86">
        <f t="shared" si="16"/>
        <v>2.0499999999999998</v>
      </c>
      <c r="B27" s="290" t="s">
        <v>828</v>
      </c>
      <c r="C27" s="279" t="s">
        <v>450</v>
      </c>
      <c r="D27" s="279">
        <v>1</v>
      </c>
      <c r="E27" s="272">
        <v>176.65</v>
      </c>
      <c r="F27" s="15">
        <f t="shared" si="12"/>
        <v>176.65</v>
      </c>
      <c r="G27" s="2"/>
      <c r="H27" s="291">
        <f t="shared" si="1"/>
        <v>0</v>
      </c>
      <c r="I27" s="2">
        <v>1</v>
      </c>
      <c r="J27" s="12">
        <f t="shared" si="2"/>
        <v>176.65</v>
      </c>
      <c r="K27" s="2"/>
      <c r="L27" s="12">
        <f t="shared" si="3"/>
        <v>0</v>
      </c>
      <c r="M27" s="2"/>
      <c r="N27" s="2"/>
      <c r="O27" s="2">
        <f t="shared" si="13"/>
        <v>1</v>
      </c>
      <c r="P27" s="12">
        <f t="shared" si="13"/>
        <v>176.65</v>
      </c>
      <c r="Q27" s="2">
        <f t="shared" si="14"/>
        <v>0</v>
      </c>
      <c r="R27" s="12">
        <f t="shared" si="15"/>
        <v>0</v>
      </c>
    </row>
    <row r="28" spans="1:18">
      <c r="A28" s="86">
        <f t="shared" si="16"/>
        <v>2.06</v>
      </c>
      <c r="B28" s="290" t="s">
        <v>829</v>
      </c>
      <c r="C28" s="279" t="s">
        <v>450</v>
      </c>
      <c r="D28" s="279">
        <v>2</v>
      </c>
      <c r="E28" s="272">
        <v>581.23</v>
      </c>
      <c r="F28" s="15">
        <f t="shared" si="12"/>
        <v>1162.46</v>
      </c>
      <c r="G28" s="2"/>
      <c r="H28" s="291">
        <f t="shared" si="1"/>
        <v>0</v>
      </c>
      <c r="I28" s="2">
        <v>2</v>
      </c>
      <c r="J28" s="12">
        <f t="shared" si="2"/>
        <v>1162.46</v>
      </c>
      <c r="K28" s="2"/>
      <c r="L28" s="12">
        <f t="shared" si="3"/>
        <v>0</v>
      </c>
      <c r="M28" s="2"/>
      <c r="N28" s="2"/>
      <c r="O28" s="2">
        <f t="shared" si="13"/>
        <v>2</v>
      </c>
      <c r="P28" s="12">
        <f t="shared" si="13"/>
        <v>1162.46</v>
      </c>
      <c r="Q28" s="2">
        <f t="shared" si="14"/>
        <v>0</v>
      </c>
      <c r="R28" s="12">
        <f t="shared" si="15"/>
        <v>0</v>
      </c>
    </row>
    <row r="29" spans="1:18">
      <c r="A29" s="86">
        <f t="shared" si="16"/>
        <v>2.0699999999999998</v>
      </c>
      <c r="B29" s="290" t="s">
        <v>830</v>
      </c>
      <c r="C29" s="279" t="s">
        <v>450</v>
      </c>
      <c r="D29" s="279">
        <v>1</v>
      </c>
      <c r="E29" s="272">
        <v>557.70000000000005</v>
      </c>
      <c r="F29" s="15">
        <f t="shared" si="12"/>
        <v>557.70000000000005</v>
      </c>
      <c r="G29" s="294"/>
      <c r="H29" s="295">
        <f t="shared" si="1"/>
        <v>0</v>
      </c>
      <c r="I29" s="296">
        <v>1</v>
      </c>
      <c r="J29" s="12">
        <f t="shared" si="2"/>
        <v>557.70000000000005</v>
      </c>
      <c r="K29" s="296"/>
      <c r="L29" s="12">
        <f t="shared" si="3"/>
        <v>0</v>
      </c>
      <c r="M29" s="294"/>
      <c r="N29" s="294"/>
      <c r="O29" s="296">
        <f t="shared" si="13"/>
        <v>1</v>
      </c>
      <c r="P29" s="297">
        <f t="shared" si="13"/>
        <v>557.70000000000005</v>
      </c>
      <c r="Q29" s="296">
        <f t="shared" si="14"/>
        <v>0</v>
      </c>
      <c r="R29" s="297">
        <f t="shared" si="15"/>
        <v>0</v>
      </c>
    </row>
    <row r="30" spans="1:18">
      <c r="A30" s="86">
        <f t="shared" si="16"/>
        <v>2.08</v>
      </c>
      <c r="B30" s="290" t="s">
        <v>479</v>
      </c>
      <c r="C30" s="279" t="s">
        <v>450</v>
      </c>
      <c r="D30" s="279">
        <v>2</v>
      </c>
      <c r="E30" s="272">
        <v>1392.95</v>
      </c>
      <c r="F30" s="15">
        <f t="shared" si="12"/>
        <v>2785.9</v>
      </c>
      <c r="G30" s="294"/>
      <c r="H30" s="295">
        <f t="shared" si="1"/>
        <v>0</v>
      </c>
      <c r="I30" s="296">
        <v>2</v>
      </c>
      <c r="J30" s="12">
        <f t="shared" si="2"/>
        <v>2785.9</v>
      </c>
      <c r="K30" s="296"/>
      <c r="L30" s="12">
        <f t="shared" si="3"/>
        <v>0</v>
      </c>
      <c r="M30" s="294"/>
      <c r="N30" s="294"/>
      <c r="O30" s="296">
        <f t="shared" si="13"/>
        <v>2</v>
      </c>
      <c r="P30" s="297">
        <f t="shared" si="13"/>
        <v>2785.9</v>
      </c>
      <c r="Q30" s="296">
        <f t="shared" si="14"/>
        <v>0</v>
      </c>
      <c r="R30" s="297">
        <f t="shared" si="15"/>
        <v>0</v>
      </c>
    </row>
    <row r="31" spans="1:18">
      <c r="A31" s="86">
        <f t="shared" si="16"/>
        <v>2.09</v>
      </c>
      <c r="B31" s="290" t="s">
        <v>480</v>
      </c>
      <c r="C31" s="279" t="s">
        <v>450</v>
      </c>
      <c r="D31" s="279">
        <v>2</v>
      </c>
      <c r="E31" s="272">
        <v>2779.59</v>
      </c>
      <c r="F31" s="15">
        <f t="shared" si="12"/>
        <v>5559.18</v>
      </c>
      <c r="G31" s="294"/>
      <c r="H31" s="295">
        <f t="shared" si="1"/>
        <v>0</v>
      </c>
      <c r="I31" s="296">
        <v>2</v>
      </c>
      <c r="J31" s="12">
        <f t="shared" si="2"/>
        <v>5559.18</v>
      </c>
      <c r="K31" s="296"/>
      <c r="L31" s="12">
        <f t="shared" si="3"/>
        <v>0</v>
      </c>
      <c r="M31" s="294"/>
      <c r="N31" s="294"/>
      <c r="O31" s="296">
        <f t="shared" si="13"/>
        <v>2</v>
      </c>
      <c r="P31" s="297">
        <f t="shared" si="13"/>
        <v>5559.18</v>
      </c>
      <c r="Q31" s="296">
        <f t="shared" si="14"/>
        <v>0</v>
      </c>
      <c r="R31" s="297">
        <f t="shared" si="15"/>
        <v>0</v>
      </c>
    </row>
    <row r="32" spans="1:18" s="289" customFormat="1">
      <c r="A32" s="85"/>
      <c r="B32" s="285" t="s">
        <v>452</v>
      </c>
      <c r="C32" s="76"/>
      <c r="D32" s="75"/>
      <c r="E32" s="77"/>
      <c r="F32" s="74"/>
      <c r="G32" s="286"/>
      <c r="H32" s="287"/>
      <c r="I32" s="286"/>
      <c r="J32" s="12">
        <f t="shared" si="2"/>
        <v>0</v>
      </c>
      <c r="K32" s="286"/>
      <c r="L32" s="12">
        <f t="shared" si="3"/>
        <v>0</v>
      </c>
      <c r="M32" s="286"/>
      <c r="N32" s="286"/>
      <c r="O32" s="286"/>
      <c r="P32" s="288"/>
      <c r="Q32" s="286"/>
      <c r="R32" s="288"/>
    </row>
    <row r="33" spans="1:18" ht="31.5">
      <c r="A33" s="86">
        <f>A31+0.01</f>
        <v>2.1</v>
      </c>
      <c r="B33" s="298" t="s">
        <v>481</v>
      </c>
      <c r="C33" s="279" t="s">
        <v>450</v>
      </c>
      <c r="D33" s="279">
        <v>1</v>
      </c>
      <c r="E33" s="272">
        <v>2310.2399999999998</v>
      </c>
      <c r="F33" s="15">
        <f t="shared" ref="F33:F44" si="17">D33*E33</f>
        <v>2310.2399999999998</v>
      </c>
      <c r="G33" s="294"/>
      <c r="H33" s="295">
        <f t="shared" si="1"/>
        <v>0</v>
      </c>
      <c r="I33" s="296">
        <v>1</v>
      </c>
      <c r="J33" s="12">
        <f t="shared" si="2"/>
        <v>2310.2399999999998</v>
      </c>
      <c r="K33" s="296"/>
      <c r="L33" s="12">
        <f t="shared" si="3"/>
        <v>0</v>
      </c>
      <c r="M33" s="294"/>
      <c r="N33" s="294"/>
      <c r="O33" s="296">
        <f t="shared" ref="O33:P44" si="18">G33+I33+K33+M33</f>
        <v>1</v>
      </c>
      <c r="P33" s="297">
        <f t="shared" si="18"/>
        <v>2310.2399999999998</v>
      </c>
      <c r="Q33" s="296">
        <f t="shared" ref="Q33:Q44" si="19">D33-O33</f>
        <v>0</v>
      </c>
      <c r="R33" s="297">
        <f t="shared" ref="R33:R44" si="20">F33-P33</f>
        <v>0</v>
      </c>
    </row>
    <row r="34" spans="1:18" ht="31.5">
      <c r="A34" s="86">
        <f>A33+0.01</f>
        <v>2.11</v>
      </c>
      <c r="B34" s="298" t="s">
        <v>482</v>
      </c>
      <c r="C34" s="279" t="s">
        <v>450</v>
      </c>
      <c r="D34" s="279">
        <v>2</v>
      </c>
      <c r="E34" s="272">
        <v>489.56</v>
      </c>
      <c r="F34" s="15">
        <f t="shared" si="17"/>
        <v>979.12</v>
      </c>
      <c r="G34" s="294"/>
      <c r="H34" s="295">
        <f t="shared" si="1"/>
        <v>0</v>
      </c>
      <c r="I34" s="296">
        <v>2</v>
      </c>
      <c r="J34" s="12">
        <f t="shared" si="2"/>
        <v>979.12</v>
      </c>
      <c r="K34" s="296"/>
      <c r="L34" s="12">
        <f t="shared" si="3"/>
        <v>0</v>
      </c>
      <c r="M34" s="294"/>
      <c r="N34" s="294"/>
      <c r="O34" s="296">
        <f t="shared" si="18"/>
        <v>2</v>
      </c>
      <c r="P34" s="297">
        <f t="shared" si="18"/>
        <v>979.12</v>
      </c>
      <c r="Q34" s="296">
        <f t="shared" si="19"/>
        <v>0</v>
      </c>
      <c r="R34" s="297">
        <f t="shared" si="20"/>
        <v>0</v>
      </c>
    </row>
    <row r="35" spans="1:18">
      <c r="A35" s="86">
        <f t="shared" ref="A35:A44" si="21">A34+0.01</f>
        <v>2.12</v>
      </c>
      <c r="B35" s="290" t="s">
        <v>87</v>
      </c>
      <c r="C35" s="279" t="s">
        <v>450</v>
      </c>
      <c r="D35" s="279">
        <v>1</v>
      </c>
      <c r="E35" s="272">
        <v>419</v>
      </c>
      <c r="F35" s="15">
        <f t="shared" si="17"/>
        <v>419</v>
      </c>
      <c r="G35" s="294"/>
      <c r="H35" s="295">
        <f t="shared" si="1"/>
        <v>0</v>
      </c>
      <c r="I35" s="296">
        <v>1</v>
      </c>
      <c r="J35" s="12">
        <f t="shared" si="2"/>
        <v>419</v>
      </c>
      <c r="K35" s="296"/>
      <c r="L35" s="12">
        <f t="shared" si="3"/>
        <v>0</v>
      </c>
      <c r="M35" s="294"/>
      <c r="N35" s="294"/>
      <c r="O35" s="296">
        <f t="shared" si="18"/>
        <v>1</v>
      </c>
      <c r="P35" s="297">
        <f t="shared" si="18"/>
        <v>419</v>
      </c>
      <c r="Q35" s="296">
        <f t="shared" si="19"/>
        <v>0</v>
      </c>
      <c r="R35" s="297">
        <f t="shared" si="20"/>
        <v>0</v>
      </c>
    </row>
    <row r="36" spans="1:18">
      <c r="A36" s="86">
        <f t="shared" si="21"/>
        <v>2.13</v>
      </c>
      <c r="B36" s="290" t="s">
        <v>87</v>
      </c>
      <c r="C36" s="279" t="s">
        <v>450</v>
      </c>
      <c r="D36" s="279">
        <v>1</v>
      </c>
      <c r="E36" s="272">
        <v>419</v>
      </c>
      <c r="F36" s="15">
        <f t="shared" si="17"/>
        <v>419</v>
      </c>
      <c r="G36" s="294"/>
      <c r="H36" s="295">
        <f t="shared" si="1"/>
        <v>0</v>
      </c>
      <c r="I36" s="296">
        <v>1</v>
      </c>
      <c r="J36" s="12">
        <f t="shared" si="2"/>
        <v>419</v>
      </c>
      <c r="K36" s="296"/>
      <c r="L36" s="12">
        <f t="shared" si="3"/>
        <v>0</v>
      </c>
      <c r="M36" s="294"/>
      <c r="N36" s="294"/>
      <c r="O36" s="296">
        <f t="shared" si="18"/>
        <v>1</v>
      </c>
      <c r="P36" s="297">
        <f t="shared" si="18"/>
        <v>419</v>
      </c>
      <c r="Q36" s="296">
        <f t="shared" si="19"/>
        <v>0</v>
      </c>
      <c r="R36" s="297">
        <f t="shared" si="20"/>
        <v>0</v>
      </c>
    </row>
    <row r="37" spans="1:18">
      <c r="A37" s="86">
        <f t="shared" si="21"/>
        <v>2.14</v>
      </c>
      <c r="B37" s="290" t="s">
        <v>56</v>
      </c>
      <c r="C37" s="279" t="s">
        <v>450</v>
      </c>
      <c r="D37" s="279">
        <v>2</v>
      </c>
      <c r="E37" s="272">
        <v>307.38</v>
      </c>
      <c r="F37" s="15">
        <f t="shared" si="17"/>
        <v>614.76</v>
      </c>
      <c r="G37" s="294"/>
      <c r="H37" s="295">
        <f t="shared" si="1"/>
        <v>0</v>
      </c>
      <c r="I37" s="296">
        <v>2</v>
      </c>
      <c r="J37" s="12">
        <f t="shared" si="2"/>
        <v>614.76</v>
      </c>
      <c r="K37" s="296"/>
      <c r="L37" s="12">
        <f t="shared" si="3"/>
        <v>0</v>
      </c>
      <c r="M37" s="294"/>
      <c r="N37" s="294"/>
      <c r="O37" s="296">
        <f t="shared" si="18"/>
        <v>2</v>
      </c>
      <c r="P37" s="297">
        <f t="shared" si="18"/>
        <v>614.76</v>
      </c>
      <c r="Q37" s="296">
        <f t="shared" si="19"/>
        <v>0</v>
      </c>
      <c r="R37" s="297">
        <f t="shared" si="20"/>
        <v>0</v>
      </c>
    </row>
    <row r="38" spans="1:18">
      <c r="A38" s="86">
        <f t="shared" si="21"/>
        <v>2.15</v>
      </c>
      <c r="B38" s="290" t="s">
        <v>56</v>
      </c>
      <c r="C38" s="279" t="s">
        <v>450</v>
      </c>
      <c r="D38" s="279">
        <v>4</v>
      </c>
      <c r="E38" s="272">
        <v>307.38</v>
      </c>
      <c r="F38" s="15">
        <f t="shared" si="17"/>
        <v>1229.52</v>
      </c>
      <c r="G38" s="294"/>
      <c r="H38" s="295">
        <f t="shared" si="1"/>
        <v>0</v>
      </c>
      <c r="I38" s="296">
        <v>4</v>
      </c>
      <c r="J38" s="12">
        <f t="shared" si="2"/>
        <v>1229.52</v>
      </c>
      <c r="K38" s="296"/>
      <c r="L38" s="12">
        <f t="shared" si="3"/>
        <v>0</v>
      </c>
      <c r="M38" s="294"/>
      <c r="N38" s="294"/>
      <c r="O38" s="296">
        <f t="shared" si="18"/>
        <v>4</v>
      </c>
      <c r="P38" s="297">
        <f t="shared" si="18"/>
        <v>1229.52</v>
      </c>
      <c r="Q38" s="296">
        <f t="shared" si="19"/>
        <v>0</v>
      </c>
      <c r="R38" s="297">
        <f t="shared" si="20"/>
        <v>0</v>
      </c>
    </row>
    <row r="39" spans="1:18" ht="31.5">
      <c r="A39" s="86">
        <f t="shared" si="21"/>
        <v>2.16</v>
      </c>
      <c r="B39" s="298" t="s">
        <v>483</v>
      </c>
      <c r="C39" s="279" t="s">
        <v>450</v>
      </c>
      <c r="D39" s="279">
        <v>1</v>
      </c>
      <c r="E39" s="272">
        <v>3899.37</v>
      </c>
      <c r="F39" s="15">
        <f t="shared" si="17"/>
        <v>3899.37</v>
      </c>
      <c r="G39" s="294"/>
      <c r="H39" s="295">
        <f t="shared" si="1"/>
        <v>0</v>
      </c>
      <c r="I39" s="296">
        <v>1</v>
      </c>
      <c r="J39" s="12">
        <f t="shared" si="2"/>
        <v>3899.37</v>
      </c>
      <c r="K39" s="296"/>
      <c r="L39" s="12">
        <f t="shared" si="3"/>
        <v>0</v>
      </c>
      <c r="M39" s="294"/>
      <c r="N39" s="294"/>
      <c r="O39" s="296">
        <f t="shared" si="18"/>
        <v>1</v>
      </c>
      <c r="P39" s="297">
        <f t="shared" si="18"/>
        <v>3899.37</v>
      </c>
      <c r="Q39" s="296">
        <f t="shared" si="19"/>
        <v>0</v>
      </c>
      <c r="R39" s="297">
        <f t="shared" si="20"/>
        <v>0</v>
      </c>
    </row>
    <row r="40" spans="1:18">
      <c r="A40" s="86">
        <f t="shared" si="21"/>
        <v>2.17</v>
      </c>
      <c r="B40" s="290" t="s">
        <v>484</v>
      </c>
      <c r="C40" s="279" t="s">
        <v>450</v>
      </c>
      <c r="D40" s="279">
        <v>2</v>
      </c>
      <c r="E40" s="272">
        <v>108.16</v>
      </c>
      <c r="F40" s="15">
        <f t="shared" si="17"/>
        <v>216.32</v>
      </c>
      <c r="G40" s="294"/>
      <c r="H40" s="295">
        <f t="shared" si="1"/>
        <v>0</v>
      </c>
      <c r="I40" s="296">
        <v>2</v>
      </c>
      <c r="J40" s="12">
        <f t="shared" si="2"/>
        <v>216.32</v>
      </c>
      <c r="K40" s="296"/>
      <c r="L40" s="12">
        <f t="shared" si="3"/>
        <v>0</v>
      </c>
      <c r="M40" s="294"/>
      <c r="N40" s="294"/>
      <c r="O40" s="296">
        <f t="shared" si="18"/>
        <v>2</v>
      </c>
      <c r="P40" s="297">
        <f t="shared" si="18"/>
        <v>216.32</v>
      </c>
      <c r="Q40" s="296">
        <f t="shared" si="19"/>
        <v>0</v>
      </c>
      <c r="R40" s="297">
        <f t="shared" si="20"/>
        <v>0</v>
      </c>
    </row>
    <row r="41" spans="1:18">
      <c r="A41" s="86">
        <f t="shared" si="21"/>
        <v>2.1800000000000002</v>
      </c>
      <c r="B41" s="290" t="s">
        <v>485</v>
      </c>
      <c r="C41" s="279" t="s">
        <v>450</v>
      </c>
      <c r="D41" s="279">
        <v>2</v>
      </c>
      <c r="E41" s="272">
        <v>17.079999999999998</v>
      </c>
      <c r="F41" s="15">
        <f t="shared" si="17"/>
        <v>34.159999999999997</v>
      </c>
      <c r="G41" s="294"/>
      <c r="H41" s="295">
        <f t="shared" si="1"/>
        <v>0</v>
      </c>
      <c r="I41" s="296">
        <v>2</v>
      </c>
      <c r="J41" s="12">
        <f t="shared" si="2"/>
        <v>34.159999999999997</v>
      </c>
      <c r="K41" s="296"/>
      <c r="L41" s="12">
        <f t="shared" si="3"/>
        <v>0</v>
      </c>
      <c r="M41" s="294"/>
      <c r="N41" s="294"/>
      <c r="O41" s="296">
        <f t="shared" si="18"/>
        <v>2</v>
      </c>
      <c r="P41" s="297">
        <f t="shared" si="18"/>
        <v>34.159999999999997</v>
      </c>
      <c r="Q41" s="296">
        <f t="shared" si="19"/>
        <v>0</v>
      </c>
      <c r="R41" s="297">
        <f t="shared" si="20"/>
        <v>0</v>
      </c>
    </row>
    <row r="42" spans="1:18" ht="31.5">
      <c r="A42" s="86">
        <f t="shared" si="21"/>
        <v>2.19</v>
      </c>
      <c r="B42" s="298" t="s">
        <v>483</v>
      </c>
      <c r="C42" s="279" t="s">
        <v>450</v>
      </c>
      <c r="D42" s="279">
        <v>1</v>
      </c>
      <c r="E42" s="272">
        <v>3899.37</v>
      </c>
      <c r="F42" s="15">
        <f t="shared" si="17"/>
        <v>3899.37</v>
      </c>
      <c r="G42" s="294"/>
      <c r="H42" s="295">
        <f t="shared" si="1"/>
        <v>0</v>
      </c>
      <c r="I42" s="296">
        <v>1</v>
      </c>
      <c r="J42" s="12">
        <f t="shared" si="2"/>
        <v>3899.37</v>
      </c>
      <c r="K42" s="296"/>
      <c r="L42" s="12">
        <f t="shared" si="3"/>
        <v>0</v>
      </c>
      <c r="M42" s="294"/>
      <c r="N42" s="294"/>
      <c r="O42" s="296">
        <f t="shared" si="18"/>
        <v>1</v>
      </c>
      <c r="P42" s="297">
        <f t="shared" si="18"/>
        <v>3899.37</v>
      </c>
      <c r="Q42" s="296">
        <f t="shared" si="19"/>
        <v>0</v>
      </c>
      <c r="R42" s="297">
        <f t="shared" si="20"/>
        <v>0</v>
      </c>
    </row>
    <row r="43" spans="1:18">
      <c r="A43" s="86">
        <f t="shared" si="21"/>
        <v>2.2000000000000002</v>
      </c>
      <c r="B43" s="290" t="s">
        <v>453</v>
      </c>
      <c r="C43" s="279" t="s">
        <v>450</v>
      </c>
      <c r="D43" s="279">
        <v>4</v>
      </c>
      <c r="E43" s="272">
        <v>529.20000000000005</v>
      </c>
      <c r="F43" s="15">
        <f t="shared" si="17"/>
        <v>2116.8000000000002</v>
      </c>
      <c r="G43" s="294"/>
      <c r="H43" s="295">
        <f t="shared" si="1"/>
        <v>0</v>
      </c>
      <c r="I43" s="296">
        <v>4</v>
      </c>
      <c r="J43" s="12">
        <f t="shared" si="2"/>
        <v>2116.8000000000002</v>
      </c>
      <c r="K43" s="296"/>
      <c r="L43" s="12">
        <f t="shared" si="3"/>
        <v>0</v>
      </c>
      <c r="M43" s="294"/>
      <c r="N43" s="294"/>
      <c r="O43" s="296">
        <f t="shared" si="18"/>
        <v>4</v>
      </c>
      <c r="P43" s="297">
        <f t="shared" si="18"/>
        <v>2116.8000000000002</v>
      </c>
      <c r="Q43" s="296">
        <f t="shared" si="19"/>
        <v>0</v>
      </c>
      <c r="R43" s="297">
        <f t="shared" si="20"/>
        <v>0</v>
      </c>
    </row>
    <row r="44" spans="1:18">
      <c r="A44" s="86">
        <f t="shared" si="21"/>
        <v>2.21</v>
      </c>
      <c r="B44" s="290" t="s">
        <v>55</v>
      </c>
      <c r="C44" s="279" t="s">
        <v>450</v>
      </c>
      <c r="D44" s="279">
        <v>8</v>
      </c>
      <c r="E44" s="272">
        <v>306</v>
      </c>
      <c r="F44" s="15">
        <f t="shared" si="17"/>
        <v>2448</v>
      </c>
      <c r="G44" s="294"/>
      <c r="H44" s="295">
        <f t="shared" si="1"/>
        <v>0</v>
      </c>
      <c r="I44" s="296">
        <v>8</v>
      </c>
      <c r="J44" s="12">
        <f t="shared" si="2"/>
        <v>2448</v>
      </c>
      <c r="K44" s="296"/>
      <c r="L44" s="12">
        <f t="shared" si="3"/>
        <v>0</v>
      </c>
      <c r="M44" s="294"/>
      <c r="N44" s="294"/>
      <c r="O44" s="296">
        <f t="shared" si="18"/>
        <v>8</v>
      </c>
      <c r="P44" s="297">
        <f t="shared" si="18"/>
        <v>2448</v>
      </c>
      <c r="Q44" s="296">
        <f t="shared" si="19"/>
        <v>0</v>
      </c>
      <c r="R44" s="297">
        <f t="shared" si="20"/>
        <v>0</v>
      </c>
    </row>
    <row r="45" spans="1:18" s="289" customFormat="1" ht="15" customHeight="1">
      <c r="A45" s="87">
        <v>3</v>
      </c>
      <c r="B45" s="285" t="s">
        <v>487</v>
      </c>
      <c r="C45" s="76"/>
      <c r="D45" s="75"/>
      <c r="E45" s="77"/>
      <c r="F45" s="74"/>
      <c r="G45" s="286"/>
      <c r="H45" s="287"/>
      <c r="I45" s="286"/>
      <c r="J45" s="12">
        <f t="shared" si="2"/>
        <v>0</v>
      </c>
      <c r="K45" s="286"/>
      <c r="L45" s="12">
        <f t="shared" si="3"/>
        <v>0</v>
      </c>
      <c r="M45" s="286"/>
      <c r="N45" s="286"/>
      <c r="O45" s="286"/>
      <c r="P45" s="288"/>
      <c r="Q45" s="286"/>
      <c r="R45" s="288"/>
    </row>
    <row r="46" spans="1:18">
      <c r="A46" s="86">
        <f>A45+0.01</f>
        <v>3.01</v>
      </c>
      <c r="B46" s="290" t="s">
        <v>825</v>
      </c>
      <c r="C46" s="279" t="s">
        <v>450</v>
      </c>
      <c r="D46" s="279">
        <v>1</v>
      </c>
      <c r="E46" s="272">
        <v>17818.87</v>
      </c>
      <c r="F46" s="15">
        <f t="shared" ref="F46:F55" si="22">D46*E46</f>
        <v>17818.87</v>
      </c>
      <c r="G46" s="2"/>
      <c r="H46" s="291">
        <f t="shared" ref="H46:H55" si="23">G46*E46</f>
        <v>0</v>
      </c>
      <c r="I46" s="2">
        <v>1</v>
      </c>
      <c r="J46" s="12">
        <f t="shared" si="2"/>
        <v>17818.87</v>
      </c>
      <c r="K46" s="2"/>
      <c r="L46" s="12">
        <f t="shared" si="3"/>
        <v>0</v>
      </c>
      <c r="M46" s="2"/>
      <c r="N46" s="2"/>
      <c r="O46" s="2">
        <f t="shared" ref="O46:P55" si="24">G46+I46+K46+M46</f>
        <v>1</v>
      </c>
      <c r="P46" s="12">
        <f t="shared" si="24"/>
        <v>17818.87</v>
      </c>
      <c r="Q46" s="2">
        <f t="shared" ref="Q46:Q55" si="25">D46-O46</f>
        <v>0</v>
      </c>
      <c r="R46" s="12">
        <f t="shared" ref="R46:R55" si="26">F46-P46</f>
        <v>0</v>
      </c>
    </row>
    <row r="47" spans="1:18">
      <c r="A47" s="86">
        <f t="shared" ref="A47:A55" si="27">A46+0.01</f>
        <v>3.02</v>
      </c>
      <c r="B47" s="290" t="s">
        <v>831</v>
      </c>
      <c r="C47" s="279" t="s">
        <v>450</v>
      </c>
      <c r="D47" s="279">
        <v>2</v>
      </c>
      <c r="E47" s="272">
        <v>21971.22</v>
      </c>
      <c r="F47" s="15">
        <f t="shared" si="22"/>
        <v>43942.44</v>
      </c>
      <c r="G47" s="2"/>
      <c r="H47" s="291">
        <f t="shared" si="23"/>
        <v>0</v>
      </c>
      <c r="I47" s="2">
        <v>2</v>
      </c>
      <c r="J47" s="12">
        <f t="shared" si="2"/>
        <v>43942.44</v>
      </c>
      <c r="K47" s="2"/>
      <c r="L47" s="12">
        <f t="shared" si="3"/>
        <v>0</v>
      </c>
      <c r="M47" s="2"/>
      <c r="N47" s="2"/>
      <c r="O47" s="2">
        <f t="shared" si="24"/>
        <v>2</v>
      </c>
      <c r="P47" s="12">
        <f t="shared" si="24"/>
        <v>43942.44</v>
      </c>
      <c r="Q47" s="2">
        <f t="shared" si="25"/>
        <v>0</v>
      </c>
      <c r="R47" s="12">
        <f t="shared" si="26"/>
        <v>0</v>
      </c>
    </row>
    <row r="48" spans="1:18">
      <c r="A48" s="86">
        <f t="shared" si="27"/>
        <v>3.03</v>
      </c>
      <c r="B48" s="290" t="s">
        <v>827</v>
      </c>
      <c r="C48" s="279" t="s">
        <v>450</v>
      </c>
      <c r="D48" s="279">
        <v>1</v>
      </c>
      <c r="E48" s="272">
        <v>4011.14</v>
      </c>
      <c r="F48" s="15">
        <f t="shared" si="22"/>
        <v>4011.14</v>
      </c>
      <c r="G48" s="2"/>
      <c r="H48" s="291">
        <f t="shared" si="23"/>
        <v>0</v>
      </c>
      <c r="I48" s="2">
        <v>1</v>
      </c>
      <c r="J48" s="12">
        <f t="shared" si="2"/>
        <v>4011.14</v>
      </c>
      <c r="K48" s="2"/>
      <c r="L48" s="12">
        <f t="shared" si="3"/>
        <v>0</v>
      </c>
      <c r="M48" s="2"/>
      <c r="N48" s="2"/>
      <c r="O48" s="2">
        <f t="shared" si="24"/>
        <v>1</v>
      </c>
      <c r="P48" s="12">
        <f t="shared" si="24"/>
        <v>4011.14</v>
      </c>
      <c r="Q48" s="2">
        <f t="shared" si="25"/>
        <v>0</v>
      </c>
      <c r="R48" s="12">
        <f t="shared" si="26"/>
        <v>0</v>
      </c>
    </row>
    <row r="49" spans="1:18">
      <c r="A49" s="86">
        <f t="shared" si="27"/>
        <v>3.04</v>
      </c>
      <c r="B49" s="293" t="s">
        <v>478</v>
      </c>
      <c r="C49" s="279" t="s">
        <v>450</v>
      </c>
      <c r="D49" s="279">
        <v>2</v>
      </c>
      <c r="E49" s="265">
        <v>3667.27</v>
      </c>
      <c r="F49" s="15">
        <f t="shared" si="22"/>
        <v>7334.54</v>
      </c>
      <c r="G49" s="2"/>
      <c r="H49" s="291">
        <f t="shared" si="23"/>
        <v>0</v>
      </c>
      <c r="I49" s="2">
        <v>2</v>
      </c>
      <c r="J49" s="12">
        <f t="shared" si="2"/>
        <v>7334.54</v>
      </c>
      <c r="K49" s="2"/>
      <c r="L49" s="12">
        <f t="shared" si="3"/>
        <v>0</v>
      </c>
      <c r="M49" s="2"/>
      <c r="N49" s="2"/>
      <c r="O49" s="2">
        <f t="shared" si="24"/>
        <v>2</v>
      </c>
      <c r="P49" s="12">
        <f t="shared" si="24"/>
        <v>7334.54</v>
      </c>
      <c r="Q49" s="2">
        <f t="shared" si="25"/>
        <v>0</v>
      </c>
      <c r="R49" s="12">
        <f t="shared" si="26"/>
        <v>0</v>
      </c>
    </row>
    <row r="50" spans="1:18">
      <c r="A50" s="86">
        <f t="shared" si="27"/>
        <v>3.05</v>
      </c>
      <c r="B50" s="290" t="s">
        <v>828</v>
      </c>
      <c r="C50" s="279" t="s">
        <v>450</v>
      </c>
      <c r="D50" s="279">
        <v>1</v>
      </c>
      <c r="E50" s="272">
        <v>176.65</v>
      </c>
      <c r="F50" s="15">
        <f t="shared" si="22"/>
        <v>176.65</v>
      </c>
      <c r="G50" s="2"/>
      <c r="H50" s="291">
        <f t="shared" si="23"/>
        <v>0</v>
      </c>
      <c r="I50" s="2">
        <v>1</v>
      </c>
      <c r="J50" s="12">
        <f t="shared" si="2"/>
        <v>176.65</v>
      </c>
      <c r="K50" s="2"/>
      <c r="L50" s="12">
        <f t="shared" si="3"/>
        <v>0</v>
      </c>
      <c r="M50" s="2"/>
      <c r="N50" s="2"/>
      <c r="O50" s="2">
        <f t="shared" si="24"/>
        <v>1</v>
      </c>
      <c r="P50" s="12">
        <f t="shared" si="24"/>
        <v>176.65</v>
      </c>
      <c r="Q50" s="2">
        <f t="shared" si="25"/>
        <v>0</v>
      </c>
      <c r="R50" s="12">
        <f t="shared" si="26"/>
        <v>0</v>
      </c>
    </row>
    <row r="51" spans="1:18">
      <c r="A51" s="86">
        <f t="shared" si="27"/>
        <v>3.06</v>
      </c>
      <c r="B51" s="290" t="s">
        <v>829</v>
      </c>
      <c r="C51" s="279" t="s">
        <v>450</v>
      </c>
      <c r="D51" s="279">
        <v>2</v>
      </c>
      <c r="E51" s="272">
        <v>581.23</v>
      </c>
      <c r="F51" s="15">
        <f t="shared" si="22"/>
        <v>1162.46</v>
      </c>
      <c r="G51" s="2"/>
      <c r="H51" s="291">
        <f t="shared" si="23"/>
        <v>0</v>
      </c>
      <c r="I51" s="2">
        <v>2</v>
      </c>
      <c r="J51" s="12">
        <f t="shared" si="2"/>
        <v>1162.46</v>
      </c>
      <c r="K51" s="2"/>
      <c r="L51" s="12">
        <f t="shared" si="3"/>
        <v>0</v>
      </c>
      <c r="M51" s="2"/>
      <c r="N51" s="2"/>
      <c r="O51" s="2">
        <f t="shared" si="24"/>
        <v>2</v>
      </c>
      <c r="P51" s="12">
        <f t="shared" si="24"/>
        <v>1162.46</v>
      </c>
      <c r="Q51" s="2">
        <f t="shared" si="25"/>
        <v>0</v>
      </c>
      <c r="R51" s="12">
        <f t="shared" si="26"/>
        <v>0</v>
      </c>
    </row>
    <row r="52" spans="1:18">
      <c r="A52" s="86">
        <f t="shared" si="27"/>
        <v>3.07</v>
      </c>
      <c r="B52" s="290" t="s">
        <v>830</v>
      </c>
      <c r="C52" s="279" t="s">
        <v>450</v>
      </c>
      <c r="D52" s="279">
        <v>1</v>
      </c>
      <c r="E52" s="272">
        <v>557.70000000000005</v>
      </c>
      <c r="F52" s="15">
        <f t="shared" si="22"/>
        <v>557.70000000000005</v>
      </c>
      <c r="G52" s="294"/>
      <c r="H52" s="295">
        <f t="shared" si="23"/>
        <v>0</v>
      </c>
      <c r="I52" s="296">
        <v>1</v>
      </c>
      <c r="J52" s="12">
        <f t="shared" si="2"/>
        <v>557.70000000000005</v>
      </c>
      <c r="K52" s="296"/>
      <c r="L52" s="12">
        <f t="shared" si="3"/>
        <v>0</v>
      </c>
      <c r="M52" s="294"/>
      <c r="N52" s="294"/>
      <c r="O52" s="296">
        <f t="shared" si="24"/>
        <v>1</v>
      </c>
      <c r="P52" s="297">
        <f t="shared" si="24"/>
        <v>557.70000000000005</v>
      </c>
      <c r="Q52" s="296">
        <f t="shared" si="25"/>
        <v>0</v>
      </c>
      <c r="R52" s="297">
        <f t="shared" si="26"/>
        <v>0</v>
      </c>
    </row>
    <row r="53" spans="1:18">
      <c r="A53" s="86">
        <f t="shared" si="27"/>
        <v>3.08</v>
      </c>
      <c r="B53" s="290" t="s">
        <v>489</v>
      </c>
      <c r="C53" s="279" t="s">
        <v>450</v>
      </c>
      <c r="D53" s="279">
        <v>2</v>
      </c>
      <c r="E53" s="272">
        <v>904.79</v>
      </c>
      <c r="F53" s="15">
        <f t="shared" si="22"/>
        <v>1809.58</v>
      </c>
      <c r="G53" s="294"/>
      <c r="H53" s="295">
        <f t="shared" si="23"/>
        <v>0</v>
      </c>
      <c r="I53" s="296">
        <v>2</v>
      </c>
      <c r="J53" s="12">
        <f t="shared" si="2"/>
        <v>1809.58</v>
      </c>
      <c r="K53" s="296"/>
      <c r="L53" s="12">
        <f t="shared" si="3"/>
        <v>0</v>
      </c>
      <c r="M53" s="294"/>
      <c r="N53" s="294"/>
      <c r="O53" s="296">
        <f t="shared" si="24"/>
        <v>2</v>
      </c>
      <c r="P53" s="297">
        <f t="shared" si="24"/>
        <v>1809.58</v>
      </c>
      <c r="Q53" s="296">
        <f t="shared" si="25"/>
        <v>0</v>
      </c>
      <c r="R53" s="297">
        <f t="shared" si="26"/>
        <v>0</v>
      </c>
    </row>
    <row r="54" spans="1:18">
      <c r="A54" s="86">
        <f t="shared" si="27"/>
        <v>3.09</v>
      </c>
      <c r="B54" s="290" t="s">
        <v>490</v>
      </c>
      <c r="C54" s="279" t="s">
        <v>450</v>
      </c>
      <c r="D54" s="279">
        <v>2</v>
      </c>
      <c r="E54" s="272">
        <v>1388.74</v>
      </c>
      <c r="F54" s="15">
        <f t="shared" si="22"/>
        <v>2777.48</v>
      </c>
      <c r="G54" s="294"/>
      <c r="H54" s="295">
        <f t="shared" si="23"/>
        <v>0</v>
      </c>
      <c r="I54" s="296">
        <v>2</v>
      </c>
      <c r="J54" s="12">
        <f t="shared" si="2"/>
        <v>2777.48</v>
      </c>
      <c r="K54" s="296"/>
      <c r="L54" s="12">
        <f t="shared" si="3"/>
        <v>0</v>
      </c>
      <c r="M54" s="294"/>
      <c r="N54" s="294"/>
      <c r="O54" s="296">
        <f t="shared" si="24"/>
        <v>2</v>
      </c>
      <c r="P54" s="297">
        <f t="shared" si="24"/>
        <v>2777.48</v>
      </c>
      <c r="Q54" s="296">
        <f t="shared" si="25"/>
        <v>0</v>
      </c>
      <c r="R54" s="297">
        <f t="shared" si="26"/>
        <v>0</v>
      </c>
    </row>
    <row r="55" spans="1:18" s="114" customFormat="1">
      <c r="A55" s="86">
        <f t="shared" si="27"/>
        <v>3.1</v>
      </c>
      <c r="B55" s="80" t="s">
        <v>488</v>
      </c>
      <c r="C55" s="279" t="s">
        <v>450</v>
      </c>
      <c r="D55" s="81">
        <v>2</v>
      </c>
      <c r="E55" s="272">
        <v>3530.04</v>
      </c>
      <c r="F55" s="15">
        <f t="shared" si="22"/>
        <v>7060.08</v>
      </c>
      <c r="G55" s="299"/>
      <c r="H55" s="295">
        <f t="shared" si="23"/>
        <v>0</v>
      </c>
      <c r="I55" s="296">
        <v>2</v>
      </c>
      <c r="J55" s="12">
        <f t="shared" si="2"/>
        <v>7060.08</v>
      </c>
      <c r="K55" s="296"/>
      <c r="L55" s="12">
        <f t="shared" si="3"/>
        <v>0</v>
      </c>
      <c r="M55" s="299"/>
      <c r="N55" s="299"/>
      <c r="O55" s="296">
        <f t="shared" si="24"/>
        <v>2</v>
      </c>
      <c r="P55" s="297">
        <f t="shared" si="24"/>
        <v>7060.08</v>
      </c>
      <c r="Q55" s="296">
        <f t="shared" si="25"/>
        <v>0</v>
      </c>
      <c r="R55" s="300">
        <f t="shared" si="26"/>
        <v>0</v>
      </c>
    </row>
    <row r="56" spans="1:18" s="289" customFormat="1">
      <c r="A56" s="85"/>
      <c r="B56" s="285" t="s">
        <v>452</v>
      </c>
      <c r="C56" s="76"/>
      <c r="D56" s="75"/>
      <c r="E56" s="77"/>
      <c r="F56" s="74"/>
      <c r="G56" s="286"/>
      <c r="H56" s="287"/>
      <c r="I56" s="286"/>
      <c r="J56" s="12">
        <f t="shared" si="2"/>
        <v>0</v>
      </c>
      <c r="K56" s="286"/>
      <c r="L56" s="12">
        <f t="shared" si="3"/>
        <v>0</v>
      </c>
      <c r="M56" s="286"/>
      <c r="N56" s="286"/>
      <c r="O56" s="286"/>
      <c r="P56" s="288"/>
      <c r="Q56" s="286"/>
      <c r="R56" s="288"/>
    </row>
    <row r="57" spans="1:18" ht="31.5">
      <c r="A57" s="86">
        <f>A55+0.01</f>
        <v>3.11</v>
      </c>
      <c r="B57" s="298" t="s">
        <v>481</v>
      </c>
      <c r="C57" s="279" t="s">
        <v>450</v>
      </c>
      <c r="D57" s="279">
        <v>1</v>
      </c>
      <c r="E57" s="272">
        <v>2310.2399999999998</v>
      </c>
      <c r="F57" s="15">
        <f t="shared" ref="F57:F68" si="28">D57*E57</f>
        <v>2310.2399999999998</v>
      </c>
      <c r="G57" s="294"/>
      <c r="H57" s="295">
        <f t="shared" ref="H57:H68" si="29">G57*E57</f>
        <v>0</v>
      </c>
      <c r="I57" s="296">
        <v>1</v>
      </c>
      <c r="J57" s="12">
        <f t="shared" si="2"/>
        <v>2310.2399999999998</v>
      </c>
      <c r="K57" s="296"/>
      <c r="L57" s="12">
        <f t="shared" si="3"/>
        <v>0</v>
      </c>
      <c r="M57" s="294"/>
      <c r="N57" s="294"/>
      <c r="O57" s="296">
        <f t="shared" ref="O57:P68" si="30">G57+I57+K57+M57</f>
        <v>1</v>
      </c>
      <c r="P57" s="297">
        <f t="shared" si="30"/>
        <v>2310.2399999999998</v>
      </c>
      <c r="Q57" s="296">
        <f t="shared" ref="Q57:Q68" si="31">D57-O57</f>
        <v>0</v>
      </c>
      <c r="R57" s="297">
        <f t="shared" ref="R57:R68" si="32">F57-P57</f>
        <v>0</v>
      </c>
    </row>
    <row r="58" spans="1:18" ht="31.5">
      <c r="A58" s="86">
        <f>A57+0.01</f>
        <v>3.12</v>
      </c>
      <c r="B58" s="298" t="s">
        <v>482</v>
      </c>
      <c r="C58" s="279" t="s">
        <v>450</v>
      </c>
      <c r="D58" s="279">
        <v>2</v>
      </c>
      <c r="E58" s="272">
        <v>489.56</v>
      </c>
      <c r="F58" s="15">
        <f t="shared" si="28"/>
        <v>979.12</v>
      </c>
      <c r="G58" s="294"/>
      <c r="H58" s="295">
        <f t="shared" si="29"/>
        <v>0</v>
      </c>
      <c r="I58" s="296">
        <v>2</v>
      </c>
      <c r="J58" s="12">
        <f t="shared" si="2"/>
        <v>979.12</v>
      </c>
      <c r="K58" s="296"/>
      <c r="L58" s="12">
        <f t="shared" si="3"/>
        <v>0</v>
      </c>
      <c r="M58" s="294"/>
      <c r="N58" s="294"/>
      <c r="O58" s="296">
        <f t="shared" si="30"/>
        <v>2</v>
      </c>
      <c r="P58" s="297">
        <f t="shared" si="30"/>
        <v>979.12</v>
      </c>
      <c r="Q58" s="296">
        <f t="shared" si="31"/>
        <v>0</v>
      </c>
      <c r="R58" s="297">
        <f t="shared" si="32"/>
        <v>0</v>
      </c>
    </row>
    <row r="59" spans="1:18">
      <c r="A59" s="86">
        <f t="shared" ref="A59:A68" si="33">A58+0.01</f>
        <v>3.13</v>
      </c>
      <c r="B59" s="290" t="s">
        <v>87</v>
      </c>
      <c r="C59" s="279" t="s">
        <v>450</v>
      </c>
      <c r="D59" s="279">
        <v>1</v>
      </c>
      <c r="E59" s="272">
        <v>419</v>
      </c>
      <c r="F59" s="15">
        <f t="shared" si="28"/>
        <v>419</v>
      </c>
      <c r="G59" s="294"/>
      <c r="H59" s="295">
        <f t="shared" si="29"/>
        <v>0</v>
      </c>
      <c r="I59" s="296">
        <v>1</v>
      </c>
      <c r="J59" s="12">
        <f t="shared" si="2"/>
        <v>419</v>
      </c>
      <c r="K59" s="296"/>
      <c r="L59" s="12">
        <f t="shared" si="3"/>
        <v>0</v>
      </c>
      <c r="M59" s="294"/>
      <c r="N59" s="294"/>
      <c r="O59" s="296">
        <f t="shared" si="30"/>
        <v>1</v>
      </c>
      <c r="P59" s="297">
        <f t="shared" si="30"/>
        <v>419</v>
      </c>
      <c r="Q59" s="296">
        <f t="shared" si="31"/>
        <v>0</v>
      </c>
      <c r="R59" s="297">
        <f t="shared" si="32"/>
        <v>0</v>
      </c>
    </row>
    <row r="60" spans="1:18">
      <c r="A60" s="86">
        <f t="shared" si="33"/>
        <v>3.14</v>
      </c>
      <c r="B60" s="290" t="s">
        <v>87</v>
      </c>
      <c r="C60" s="279" t="s">
        <v>450</v>
      </c>
      <c r="D60" s="279">
        <v>1</v>
      </c>
      <c r="E60" s="272">
        <v>419</v>
      </c>
      <c r="F60" s="15">
        <f t="shared" si="28"/>
        <v>419</v>
      </c>
      <c r="G60" s="294"/>
      <c r="H60" s="295">
        <f t="shared" si="29"/>
        <v>0</v>
      </c>
      <c r="I60" s="296">
        <v>1</v>
      </c>
      <c r="J60" s="12">
        <f t="shared" si="2"/>
        <v>419</v>
      </c>
      <c r="K60" s="296"/>
      <c r="L60" s="12">
        <f t="shared" si="3"/>
        <v>0</v>
      </c>
      <c r="M60" s="294"/>
      <c r="N60" s="294"/>
      <c r="O60" s="296">
        <f t="shared" si="30"/>
        <v>1</v>
      </c>
      <c r="P60" s="297">
        <f t="shared" si="30"/>
        <v>419</v>
      </c>
      <c r="Q60" s="296">
        <f t="shared" si="31"/>
        <v>0</v>
      </c>
      <c r="R60" s="297">
        <f t="shared" si="32"/>
        <v>0</v>
      </c>
    </row>
    <row r="61" spans="1:18">
      <c r="A61" s="86">
        <f t="shared" si="33"/>
        <v>3.15</v>
      </c>
      <c r="B61" s="290" t="s">
        <v>56</v>
      </c>
      <c r="C61" s="279" t="s">
        <v>450</v>
      </c>
      <c r="D61" s="279">
        <v>3</v>
      </c>
      <c r="E61" s="272">
        <v>307.38</v>
      </c>
      <c r="F61" s="15">
        <f t="shared" si="28"/>
        <v>922.14</v>
      </c>
      <c r="G61" s="294"/>
      <c r="H61" s="295">
        <f t="shared" si="29"/>
        <v>0</v>
      </c>
      <c r="I61" s="296">
        <v>3</v>
      </c>
      <c r="J61" s="12">
        <f t="shared" si="2"/>
        <v>922.14</v>
      </c>
      <c r="K61" s="296"/>
      <c r="L61" s="12">
        <f t="shared" si="3"/>
        <v>0</v>
      </c>
      <c r="M61" s="294"/>
      <c r="N61" s="294"/>
      <c r="O61" s="296">
        <f t="shared" si="30"/>
        <v>3</v>
      </c>
      <c r="P61" s="297">
        <f t="shared" si="30"/>
        <v>922.14</v>
      </c>
      <c r="Q61" s="296">
        <f t="shared" si="31"/>
        <v>0</v>
      </c>
      <c r="R61" s="297">
        <f t="shared" si="32"/>
        <v>0</v>
      </c>
    </row>
    <row r="62" spans="1:18">
      <c r="A62" s="86">
        <f t="shared" si="33"/>
        <v>3.16</v>
      </c>
      <c r="B62" s="290" t="s">
        <v>56</v>
      </c>
      <c r="C62" s="279" t="s">
        <v>450</v>
      </c>
      <c r="D62" s="279">
        <v>5</v>
      </c>
      <c r="E62" s="272">
        <v>307.38</v>
      </c>
      <c r="F62" s="15">
        <f t="shared" si="28"/>
        <v>1536.9</v>
      </c>
      <c r="G62" s="294"/>
      <c r="H62" s="295">
        <f t="shared" si="29"/>
        <v>0</v>
      </c>
      <c r="I62" s="296">
        <v>5</v>
      </c>
      <c r="J62" s="12">
        <f t="shared" si="2"/>
        <v>1536.9</v>
      </c>
      <c r="K62" s="296"/>
      <c r="L62" s="12">
        <f t="shared" si="3"/>
        <v>0</v>
      </c>
      <c r="M62" s="294"/>
      <c r="N62" s="294"/>
      <c r="O62" s="296">
        <f t="shared" si="30"/>
        <v>5</v>
      </c>
      <c r="P62" s="297">
        <f t="shared" si="30"/>
        <v>1536.9</v>
      </c>
      <c r="Q62" s="296">
        <f t="shared" si="31"/>
        <v>0</v>
      </c>
      <c r="R62" s="297">
        <f t="shared" si="32"/>
        <v>0</v>
      </c>
    </row>
    <row r="63" spans="1:18" ht="31.5">
      <c r="A63" s="86">
        <f t="shared" si="33"/>
        <v>3.17</v>
      </c>
      <c r="B63" s="298" t="s">
        <v>483</v>
      </c>
      <c r="C63" s="279" t="s">
        <v>450</v>
      </c>
      <c r="D63" s="279">
        <v>1</v>
      </c>
      <c r="E63" s="272">
        <v>3899.37</v>
      </c>
      <c r="F63" s="15">
        <f t="shared" si="28"/>
        <v>3899.37</v>
      </c>
      <c r="G63" s="294"/>
      <c r="H63" s="295">
        <f t="shared" si="29"/>
        <v>0</v>
      </c>
      <c r="I63" s="296">
        <v>1</v>
      </c>
      <c r="J63" s="12">
        <f t="shared" si="2"/>
        <v>3899.37</v>
      </c>
      <c r="K63" s="296"/>
      <c r="L63" s="12">
        <f t="shared" si="3"/>
        <v>0</v>
      </c>
      <c r="M63" s="294"/>
      <c r="N63" s="294"/>
      <c r="O63" s="296">
        <f t="shared" si="30"/>
        <v>1</v>
      </c>
      <c r="P63" s="297">
        <f t="shared" si="30"/>
        <v>3899.37</v>
      </c>
      <c r="Q63" s="296">
        <f t="shared" si="31"/>
        <v>0</v>
      </c>
      <c r="R63" s="297">
        <f t="shared" si="32"/>
        <v>0</v>
      </c>
    </row>
    <row r="64" spans="1:18">
      <c r="A64" s="86">
        <f t="shared" si="33"/>
        <v>3.18</v>
      </c>
      <c r="B64" s="290" t="s">
        <v>484</v>
      </c>
      <c r="C64" s="279" t="s">
        <v>450</v>
      </c>
      <c r="D64" s="279">
        <v>2</v>
      </c>
      <c r="E64" s="272">
        <v>108.16</v>
      </c>
      <c r="F64" s="15">
        <f t="shared" si="28"/>
        <v>216.32</v>
      </c>
      <c r="G64" s="294"/>
      <c r="H64" s="295">
        <f t="shared" si="29"/>
        <v>0</v>
      </c>
      <c r="I64" s="296">
        <v>2</v>
      </c>
      <c r="J64" s="12">
        <f t="shared" si="2"/>
        <v>216.32</v>
      </c>
      <c r="K64" s="296"/>
      <c r="L64" s="12">
        <f t="shared" si="3"/>
        <v>0</v>
      </c>
      <c r="M64" s="294"/>
      <c r="N64" s="294"/>
      <c r="O64" s="296">
        <f t="shared" si="30"/>
        <v>2</v>
      </c>
      <c r="P64" s="297">
        <f t="shared" si="30"/>
        <v>216.32</v>
      </c>
      <c r="Q64" s="296">
        <f t="shared" si="31"/>
        <v>0</v>
      </c>
      <c r="R64" s="297">
        <f t="shared" si="32"/>
        <v>0</v>
      </c>
    </row>
    <row r="65" spans="1:18">
      <c r="A65" s="86">
        <f t="shared" si="33"/>
        <v>3.19</v>
      </c>
      <c r="B65" s="290" t="s">
        <v>485</v>
      </c>
      <c r="C65" s="279" t="s">
        <v>450</v>
      </c>
      <c r="D65" s="279">
        <v>2</v>
      </c>
      <c r="E65" s="272">
        <v>17.079999999999998</v>
      </c>
      <c r="F65" s="15">
        <f t="shared" si="28"/>
        <v>34.159999999999997</v>
      </c>
      <c r="G65" s="294"/>
      <c r="H65" s="295">
        <f t="shared" si="29"/>
        <v>0</v>
      </c>
      <c r="I65" s="296">
        <v>2</v>
      </c>
      <c r="J65" s="12">
        <f t="shared" si="2"/>
        <v>34.159999999999997</v>
      </c>
      <c r="K65" s="296"/>
      <c r="L65" s="12">
        <f t="shared" si="3"/>
        <v>0</v>
      </c>
      <c r="M65" s="294"/>
      <c r="N65" s="294"/>
      <c r="O65" s="296">
        <f t="shared" si="30"/>
        <v>2</v>
      </c>
      <c r="P65" s="297">
        <f t="shared" si="30"/>
        <v>34.159999999999997</v>
      </c>
      <c r="Q65" s="296">
        <f t="shared" si="31"/>
        <v>0</v>
      </c>
      <c r="R65" s="297">
        <f t="shared" si="32"/>
        <v>0</v>
      </c>
    </row>
    <row r="66" spans="1:18" ht="31.5">
      <c r="A66" s="86">
        <f t="shared" si="33"/>
        <v>3.2</v>
      </c>
      <c r="B66" s="298" t="s">
        <v>483</v>
      </c>
      <c r="C66" s="279" t="s">
        <v>450</v>
      </c>
      <c r="D66" s="279">
        <v>1</v>
      </c>
      <c r="E66" s="272">
        <v>3899.37</v>
      </c>
      <c r="F66" s="15">
        <f t="shared" si="28"/>
        <v>3899.37</v>
      </c>
      <c r="G66" s="294"/>
      <c r="H66" s="295">
        <f t="shared" si="29"/>
        <v>0</v>
      </c>
      <c r="I66" s="296">
        <v>1</v>
      </c>
      <c r="J66" s="12">
        <f t="shared" si="2"/>
        <v>3899.37</v>
      </c>
      <c r="K66" s="296"/>
      <c r="L66" s="12">
        <f t="shared" si="3"/>
        <v>0</v>
      </c>
      <c r="M66" s="294"/>
      <c r="N66" s="294"/>
      <c r="O66" s="296">
        <f t="shared" si="30"/>
        <v>1</v>
      </c>
      <c r="P66" s="297">
        <f t="shared" si="30"/>
        <v>3899.37</v>
      </c>
      <c r="Q66" s="296">
        <f t="shared" si="31"/>
        <v>0</v>
      </c>
      <c r="R66" s="297">
        <f t="shared" si="32"/>
        <v>0</v>
      </c>
    </row>
    <row r="67" spans="1:18">
      <c r="A67" s="86">
        <f t="shared" si="33"/>
        <v>3.21</v>
      </c>
      <c r="B67" s="290" t="s">
        <v>453</v>
      </c>
      <c r="C67" s="279" t="s">
        <v>450</v>
      </c>
      <c r="D67" s="279">
        <v>5</v>
      </c>
      <c r="E67" s="272">
        <v>529.20000000000005</v>
      </c>
      <c r="F67" s="15">
        <f t="shared" si="28"/>
        <v>2646</v>
      </c>
      <c r="G67" s="294"/>
      <c r="H67" s="295">
        <f t="shared" si="29"/>
        <v>0</v>
      </c>
      <c r="I67" s="296">
        <v>5</v>
      </c>
      <c r="J67" s="12">
        <f t="shared" si="2"/>
        <v>2646</v>
      </c>
      <c r="K67" s="296"/>
      <c r="L67" s="12">
        <f t="shared" si="3"/>
        <v>0</v>
      </c>
      <c r="M67" s="294"/>
      <c r="N67" s="294"/>
      <c r="O67" s="296">
        <f t="shared" si="30"/>
        <v>5</v>
      </c>
      <c r="P67" s="297">
        <f t="shared" si="30"/>
        <v>2646</v>
      </c>
      <c r="Q67" s="296">
        <f t="shared" si="31"/>
        <v>0</v>
      </c>
      <c r="R67" s="297">
        <f t="shared" si="32"/>
        <v>0</v>
      </c>
    </row>
    <row r="68" spans="1:18">
      <c r="A68" s="86">
        <f t="shared" si="33"/>
        <v>3.22</v>
      </c>
      <c r="B68" s="290" t="s">
        <v>55</v>
      </c>
      <c r="C68" s="279" t="s">
        <v>450</v>
      </c>
      <c r="D68" s="279">
        <v>8</v>
      </c>
      <c r="E68" s="272">
        <v>306</v>
      </c>
      <c r="F68" s="15">
        <f t="shared" si="28"/>
        <v>2448</v>
      </c>
      <c r="G68" s="294"/>
      <c r="H68" s="295">
        <f t="shared" si="29"/>
        <v>0</v>
      </c>
      <c r="I68" s="296">
        <v>8</v>
      </c>
      <c r="J68" s="12">
        <f t="shared" si="2"/>
        <v>2448</v>
      </c>
      <c r="K68" s="296"/>
      <c r="L68" s="12">
        <f t="shared" si="3"/>
        <v>0</v>
      </c>
      <c r="M68" s="294"/>
      <c r="N68" s="294"/>
      <c r="O68" s="296">
        <f t="shared" si="30"/>
        <v>8</v>
      </c>
      <c r="P68" s="297">
        <f t="shared" si="30"/>
        <v>2448</v>
      </c>
      <c r="Q68" s="296">
        <f t="shared" si="31"/>
        <v>0</v>
      </c>
      <c r="R68" s="297">
        <f t="shared" si="32"/>
        <v>0</v>
      </c>
    </row>
    <row r="69" spans="1:18" s="289" customFormat="1" ht="14.25" customHeight="1">
      <c r="A69" s="87">
        <v>4</v>
      </c>
      <c r="B69" s="285" t="s">
        <v>832</v>
      </c>
      <c r="C69" s="76"/>
      <c r="D69" s="75"/>
      <c r="E69" s="77"/>
      <c r="F69" s="74"/>
      <c r="G69" s="301"/>
      <c r="H69" s="302"/>
      <c r="I69" s="303"/>
      <c r="J69" s="12">
        <f t="shared" si="2"/>
        <v>0</v>
      </c>
      <c r="K69" s="303"/>
      <c r="L69" s="12">
        <f t="shared" si="3"/>
        <v>0</v>
      </c>
      <c r="M69" s="301"/>
      <c r="N69" s="301"/>
      <c r="O69" s="303"/>
      <c r="P69" s="304"/>
      <c r="Q69" s="301"/>
      <c r="R69" s="304"/>
    </row>
    <row r="70" spans="1:18">
      <c r="A70" s="83">
        <f>A69+0.01</f>
        <v>4.01</v>
      </c>
      <c r="B70" s="290" t="s">
        <v>491</v>
      </c>
      <c r="C70" s="279" t="s">
        <v>450</v>
      </c>
      <c r="D70" s="279">
        <v>2</v>
      </c>
      <c r="E70" s="272">
        <v>151666.93</v>
      </c>
      <c r="F70" s="78">
        <f t="shared" ref="F70:F89" si="34">D70*E70</f>
        <v>303333.86</v>
      </c>
      <c r="G70" s="294"/>
      <c r="H70" s="305">
        <f t="shared" ref="H70:H105" si="35">G70*E70</f>
        <v>0</v>
      </c>
      <c r="I70" s="296">
        <v>2</v>
      </c>
      <c r="J70" s="12">
        <f t="shared" si="2"/>
        <v>303333.86</v>
      </c>
      <c r="K70" s="296"/>
      <c r="L70" s="12">
        <f t="shared" si="3"/>
        <v>0</v>
      </c>
      <c r="M70" s="294"/>
      <c r="N70" s="294"/>
      <c r="O70" s="296">
        <f t="shared" ref="O70:P89" si="36">G70+I70+K70+M70</f>
        <v>2</v>
      </c>
      <c r="P70" s="297">
        <f t="shared" si="36"/>
        <v>303333.86</v>
      </c>
      <c r="Q70" s="296">
        <f t="shared" ref="Q70:Q89" si="37">D70-O70</f>
        <v>0</v>
      </c>
      <c r="R70" s="297">
        <f t="shared" ref="R70:R89" si="38">F70-P70</f>
        <v>0</v>
      </c>
    </row>
    <row r="71" spans="1:18">
      <c r="A71" s="83">
        <f>A70+0.01</f>
        <v>4.0199999999999996</v>
      </c>
      <c r="B71" s="290" t="s">
        <v>833</v>
      </c>
      <c r="C71" s="279" t="s">
        <v>450</v>
      </c>
      <c r="D71" s="279">
        <v>2</v>
      </c>
      <c r="E71" s="272">
        <v>67022.880000000005</v>
      </c>
      <c r="F71" s="78">
        <f t="shared" si="34"/>
        <v>134045.76000000001</v>
      </c>
      <c r="G71" s="294"/>
      <c r="H71" s="305">
        <f t="shared" si="35"/>
        <v>0</v>
      </c>
      <c r="I71" s="296">
        <v>2</v>
      </c>
      <c r="J71" s="12">
        <f t="shared" si="2"/>
        <v>134045.76000000001</v>
      </c>
      <c r="K71" s="296"/>
      <c r="L71" s="12">
        <f t="shared" si="3"/>
        <v>0</v>
      </c>
      <c r="M71" s="294"/>
      <c r="N71" s="294"/>
      <c r="O71" s="296">
        <f t="shared" si="36"/>
        <v>2</v>
      </c>
      <c r="P71" s="297">
        <f t="shared" si="36"/>
        <v>134045.76000000001</v>
      </c>
      <c r="Q71" s="296">
        <f t="shared" si="37"/>
        <v>0</v>
      </c>
      <c r="R71" s="297">
        <f t="shared" si="38"/>
        <v>0</v>
      </c>
    </row>
    <row r="72" spans="1:18">
      <c r="A72" s="83">
        <f t="shared" ref="A72:A89" si="39">A71+0.01</f>
        <v>4.03</v>
      </c>
      <c r="B72" s="290" t="s">
        <v>834</v>
      </c>
      <c r="C72" s="279" t="s">
        <v>450</v>
      </c>
      <c r="D72" s="279">
        <v>2</v>
      </c>
      <c r="E72" s="272">
        <v>34132.910000000003</v>
      </c>
      <c r="F72" s="78">
        <f t="shared" si="34"/>
        <v>68265.820000000007</v>
      </c>
      <c r="G72" s="294"/>
      <c r="H72" s="305">
        <f t="shared" si="35"/>
        <v>0</v>
      </c>
      <c r="I72" s="296">
        <v>2</v>
      </c>
      <c r="J72" s="12">
        <f t="shared" ref="J72:J135" si="40">I72*E72</f>
        <v>68265.820000000007</v>
      </c>
      <c r="K72" s="296"/>
      <c r="L72" s="12">
        <f t="shared" ref="L72:L135" si="41">K72*E72</f>
        <v>0</v>
      </c>
      <c r="M72" s="294"/>
      <c r="N72" s="294"/>
      <c r="O72" s="296">
        <f t="shared" si="36"/>
        <v>2</v>
      </c>
      <c r="P72" s="297">
        <f t="shared" si="36"/>
        <v>68265.820000000007</v>
      </c>
      <c r="Q72" s="296">
        <f t="shared" si="37"/>
        <v>0</v>
      </c>
      <c r="R72" s="297">
        <f t="shared" si="38"/>
        <v>0</v>
      </c>
    </row>
    <row r="73" spans="1:18">
      <c r="A73" s="83">
        <f t="shared" si="39"/>
        <v>4.04</v>
      </c>
      <c r="B73" s="290" t="s">
        <v>454</v>
      </c>
      <c r="C73" s="279" t="s">
        <v>450</v>
      </c>
      <c r="D73" s="279">
        <v>1</v>
      </c>
      <c r="E73" s="272">
        <v>28049.759999999998</v>
      </c>
      <c r="F73" s="78">
        <f t="shared" si="34"/>
        <v>28049.759999999998</v>
      </c>
      <c r="G73" s="294"/>
      <c r="H73" s="305">
        <f t="shared" si="35"/>
        <v>0</v>
      </c>
      <c r="I73" s="296">
        <v>1</v>
      </c>
      <c r="J73" s="12">
        <f t="shared" si="40"/>
        <v>28049.759999999998</v>
      </c>
      <c r="K73" s="296"/>
      <c r="L73" s="12">
        <f t="shared" si="41"/>
        <v>0</v>
      </c>
      <c r="M73" s="294"/>
      <c r="N73" s="294"/>
      <c r="O73" s="296">
        <f t="shared" si="36"/>
        <v>1</v>
      </c>
      <c r="P73" s="297">
        <f t="shared" si="36"/>
        <v>28049.759999999998</v>
      </c>
      <c r="Q73" s="296">
        <f t="shared" si="37"/>
        <v>0</v>
      </c>
      <c r="R73" s="297">
        <f t="shared" si="38"/>
        <v>0</v>
      </c>
    </row>
    <row r="74" spans="1:18">
      <c r="A74" s="83">
        <f t="shared" si="39"/>
        <v>4.05</v>
      </c>
      <c r="B74" s="290" t="s">
        <v>492</v>
      </c>
      <c r="C74" s="279" t="s">
        <v>450</v>
      </c>
      <c r="D74" s="279">
        <v>4</v>
      </c>
      <c r="E74" s="272">
        <v>4519.07</v>
      </c>
      <c r="F74" s="78">
        <f t="shared" si="34"/>
        <v>18076.28</v>
      </c>
      <c r="G74" s="294"/>
      <c r="H74" s="305">
        <f t="shared" si="35"/>
        <v>0</v>
      </c>
      <c r="I74" s="296">
        <v>4</v>
      </c>
      <c r="J74" s="12">
        <f t="shared" si="40"/>
        <v>18076.28</v>
      </c>
      <c r="K74" s="296"/>
      <c r="L74" s="12">
        <f t="shared" si="41"/>
        <v>0</v>
      </c>
      <c r="M74" s="294"/>
      <c r="N74" s="294"/>
      <c r="O74" s="296">
        <f t="shared" si="36"/>
        <v>4</v>
      </c>
      <c r="P74" s="297">
        <f t="shared" si="36"/>
        <v>18076.28</v>
      </c>
      <c r="Q74" s="296">
        <f t="shared" si="37"/>
        <v>0</v>
      </c>
      <c r="R74" s="297">
        <f t="shared" si="38"/>
        <v>0</v>
      </c>
    </row>
    <row r="75" spans="1:18">
      <c r="A75" s="83">
        <f t="shared" si="39"/>
        <v>4.0599999999999996</v>
      </c>
      <c r="B75" s="290" t="s">
        <v>835</v>
      </c>
      <c r="C75" s="279" t="s">
        <v>450</v>
      </c>
      <c r="D75" s="279">
        <v>1</v>
      </c>
      <c r="E75" s="272">
        <v>40343.4</v>
      </c>
      <c r="F75" s="78">
        <f t="shared" si="34"/>
        <v>40343.4</v>
      </c>
      <c r="G75" s="294"/>
      <c r="H75" s="305">
        <f t="shared" si="35"/>
        <v>0</v>
      </c>
      <c r="I75" s="296">
        <v>1</v>
      </c>
      <c r="J75" s="12">
        <f t="shared" si="40"/>
        <v>40343.4</v>
      </c>
      <c r="K75" s="296"/>
      <c r="L75" s="12">
        <f t="shared" si="41"/>
        <v>0</v>
      </c>
      <c r="M75" s="294"/>
      <c r="N75" s="294"/>
      <c r="O75" s="296">
        <f t="shared" si="36"/>
        <v>1</v>
      </c>
      <c r="P75" s="297">
        <f t="shared" si="36"/>
        <v>40343.4</v>
      </c>
      <c r="Q75" s="296">
        <f t="shared" si="37"/>
        <v>0</v>
      </c>
      <c r="R75" s="297">
        <f t="shared" si="38"/>
        <v>0</v>
      </c>
    </row>
    <row r="76" spans="1:18">
      <c r="A76" s="83">
        <f t="shared" si="39"/>
        <v>4.07</v>
      </c>
      <c r="B76" s="290" t="s">
        <v>836</v>
      </c>
      <c r="C76" s="279" t="s">
        <v>450</v>
      </c>
      <c r="D76" s="279">
        <v>1</v>
      </c>
      <c r="E76" s="272">
        <v>7986.6</v>
      </c>
      <c r="F76" s="78">
        <f t="shared" si="34"/>
        <v>7986.6</v>
      </c>
      <c r="G76" s="294"/>
      <c r="H76" s="305">
        <f t="shared" si="35"/>
        <v>0</v>
      </c>
      <c r="I76" s="296">
        <v>1</v>
      </c>
      <c r="J76" s="12">
        <f t="shared" si="40"/>
        <v>7986.6</v>
      </c>
      <c r="K76" s="296"/>
      <c r="L76" s="12">
        <f t="shared" si="41"/>
        <v>0</v>
      </c>
      <c r="M76" s="294"/>
      <c r="N76" s="294"/>
      <c r="O76" s="296">
        <f t="shared" si="36"/>
        <v>1</v>
      </c>
      <c r="P76" s="297">
        <f t="shared" si="36"/>
        <v>7986.6</v>
      </c>
      <c r="Q76" s="296">
        <f t="shared" si="37"/>
        <v>0</v>
      </c>
      <c r="R76" s="297">
        <f t="shared" si="38"/>
        <v>0</v>
      </c>
    </row>
    <row r="77" spans="1:18">
      <c r="A77" s="83">
        <f t="shared" si="39"/>
        <v>4.08</v>
      </c>
      <c r="B77" s="290" t="s">
        <v>493</v>
      </c>
      <c r="C77" s="279" t="s">
        <v>450</v>
      </c>
      <c r="D77" s="279">
        <v>1</v>
      </c>
      <c r="E77" s="272">
        <v>13176.56</v>
      </c>
      <c r="F77" s="78">
        <f t="shared" si="34"/>
        <v>13176.56</v>
      </c>
      <c r="G77" s="294"/>
      <c r="H77" s="305">
        <f t="shared" si="35"/>
        <v>0</v>
      </c>
      <c r="I77" s="296">
        <v>1</v>
      </c>
      <c r="J77" s="12">
        <f t="shared" si="40"/>
        <v>13176.56</v>
      </c>
      <c r="K77" s="296"/>
      <c r="L77" s="12">
        <f t="shared" si="41"/>
        <v>0</v>
      </c>
      <c r="M77" s="294"/>
      <c r="N77" s="294"/>
      <c r="O77" s="296">
        <f t="shared" si="36"/>
        <v>1</v>
      </c>
      <c r="P77" s="297">
        <f t="shared" si="36"/>
        <v>13176.56</v>
      </c>
      <c r="Q77" s="296">
        <f t="shared" si="37"/>
        <v>0</v>
      </c>
      <c r="R77" s="297">
        <f t="shared" si="38"/>
        <v>0</v>
      </c>
    </row>
    <row r="78" spans="1:18">
      <c r="A78" s="83">
        <f t="shared" si="39"/>
        <v>4.09</v>
      </c>
      <c r="B78" s="290" t="s">
        <v>494</v>
      </c>
      <c r="C78" s="279" t="s">
        <v>450</v>
      </c>
      <c r="D78" s="279">
        <v>6</v>
      </c>
      <c r="E78" s="272">
        <v>2517.2199999999998</v>
      </c>
      <c r="F78" s="78">
        <f t="shared" si="34"/>
        <v>15103.32</v>
      </c>
      <c r="G78" s="294"/>
      <c r="H78" s="305">
        <f t="shared" si="35"/>
        <v>0</v>
      </c>
      <c r="I78" s="296">
        <v>6</v>
      </c>
      <c r="J78" s="12">
        <f t="shared" si="40"/>
        <v>15103.32</v>
      </c>
      <c r="K78" s="296"/>
      <c r="L78" s="12">
        <f t="shared" si="41"/>
        <v>0</v>
      </c>
      <c r="M78" s="294"/>
      <c r="N78" s="294"/>
      <c r="O78" s="296">
        <f t="shared" si="36"/>
        <v>6</v>
      </c>
      <c r="P78" s="297">
        <f t="shared" si="36"/>
        <v>15103.32</v>
      </c>
      <c r="Q78" s="296">
        <f t="shared" si="37"/>
        <v>0</v>
      </c>
      <c r="R78" s="297">
        <f t="shared" si="38"/>
        <v>0</v>
      </c>
    </row>
    <row r="79" spans="1:18">
      <c r="A79" s="83">
        <f t="shared" si="39"/>
        <v>4.0999999999999996</v>
      </c>
      <c r="B79" s="290" t="s">
        <v>478</v>
      </c>
      <c r="C79" s="279" t="s">
        <v>450</v>
      </c>
      <c r="D79" s="279">
        <v>4</v>
      </c>
      <c r="E79" s="272">
        <v>1070.05</v>
      </c>
      <c r="F79" s="78">
        <f t="shared" si="34"/>
        <v>4280.2</v>
      </c>
      <c r="G79" s="294"/>
      <c r="H79" s="305">
        <f t="shared" si="35"/>
        <v>0</v>
      </c>
      <c r="I79" s="296">
        <v>4</v>
      </c>
      <c r="J79" s="12">
        <f t="shared" si="40"/>
        <v>4280.2</v>
      </c>
      <c r="K79" s="296"/>
      <c r="L79" s="12">
        <f t="shared" si="41"/>
        <v>0</v>
      </c>
      <c r="M79" s="294"/>
      <c r="N79" s="294"/>
      <c r="O79" s="296">
        <f t="shared" si="36"/>
        <v>4</v>
      </c>
      <c r="P79" s="297">
        <f t="shared" si="36"/>
        <v>4280.2</v>
      </c>
      <c r="Q79" s="296">
        <f t="shared" si="37"/>
        <v>0</v>
      </c>
      <c r="R79" s="297">
        <f t="shared" si="38"/>
        <v>0</v>
      </c>
    </row>
    <row r="80" spans="1:18">
      <c r="A80" s="83">
        <f t="shared" si="39"/>
        <v>4.1100000000000003</v>
      </c>
      <c r="B80" s="290" t="s">
        <v>828</v>
      </c>
      <c r="C80" s="279" t="s">
        <v>450</v>
      </c>
      <c r="D80" s="279">
        <v>7</v>
      </c>
      <c r="E80" s="272">
        <v>176.65</v>
      </c>
      <c r="F80" s="78">
        <f t="shared" si="34"/>
        <v>1236.55</v>
      </c>
      <c r="G80" s="294"/>
      <c r="H80" s="305">
        <f t="shared" si="35"/>
        <v>0</v>
      </c>
      <c r="I80" s="296">
        <v>7</v>
      </c>
      <c r="J80" s="12">
        <f t="shared" si="40"/>
        <v>1236.55</v>
      </c>
      <c r="K80" s="296"/>
      <c r="L80" s="12">
        <f t="shared" si="41"/>
        <v>0</v>
      </c>
      <c r="M80" s="294"/>
      <c r="N80" s="294"/>
      <c r="O80" s="296">
        <f t="shared" si="36"/>
        <v>7</v>
      </c>
      <c r="P80" s="297">
        <f t="shared" si="36"/>
        <v>1236.55</v>
      </c>
      <c r="Q80" s="296">
        <f t="shared" si="37"/>
        <v>0</v>
      </c>
      <c r="R80" s="297">
        <f t="shared" si="38"/>
        <v>0</v>
      </c>
    </row>
    <row r="81" spans="1:18">
      <c r="A81" s="83">
        <f t="shared" si="39"/>
        <v>4.12</v>
      </c>
      <c r="B81" s="290" t="s">
        <v>829</v>
      </c>
      <c r="C81" s="279" t="s">
        <v>450</v>
      </c>
      <c r="D81" s="279">
        <v>10</v>
      </c>
      <c r="E81" s="272">
        <v>581.23</v>
      </c>
      <c r="F81" s="78">
        <f t="shared" si="34"/>
        <v>5812.3</v>
      </c>
      <c r="G81" s="294"/>
      <c r="H81" s="305">
        <f t="shared" si="35"/>
        <v>0</v>
      </c>
      <c r="I81" s="296">
        <v>10</v>
      </c>
      <c r="J81" s="12">
        <f t="shared" si="40"/>
        <v>5812.3</v>
      </c>
      <c r="K81" s="296"/>
      <c r="L81" s="12">
        <f t="shared" si="41"/>
        <v>0</v>
      </c>
      <c r="M81" s="294"/>
      <c r="N81" s="294"/>
      <c r="O81" s="296">
        <f t="shared" si="36"/>
        <v>10</v>
      </c>
      <c r="P81" s="297">
        <f t="shared" si="36"/>
        <v>5812.3</v>
      </c>
      <c r="Q81" s="296">
        <f t="shared" si="37"/>
        <v>0</v>
      </c>
      <c r="R81" s="297">
        <f t="shared" si="38"/>
        <v>0</v>
      </c>
    </row>
    <row r="82" spans="1:18">
      <c r="A82" s="83">
        <f t="shared" si="39"/>
        <v>4.13</v>
      </c>
      <c r="B82" s="290" t="s">
        <v>837</v>
      </c>
      <c r="C82" s="279" t="s">
        <v>450</v>
      </c>
      <c r="D82" s="279">
        <v>1</v>
      </c>
      <c r="E82" s="272">
        <v>289.33999999999997</v>
      </c>
      <c r="F82" s="78">
        <f t="shared" si="34"/>
        <v>289.33999999999997</v>
      </c>
      <c r="G82" s="294"/>
      <c r="H82" s="305">
        <f t="shared" si="35"/>
        <v>0</v>
      </c>
      <c r="I82" s="296">
        <v>1</v>
      </c>
      <c r="J82" s="12">
        <f t="shared" si="40"/>
        <v>289.33999999999997</v>
      </c>
      <c r="K82" s="296"/>
      <c r="L82" s="12">
        <f t="shared" si="41"/>
        <v>0</v>
      </c>
      <c r="M82" s="294"/>
      <c r="N82" s="294"/>
      <c r="O82" s="296">
        <f t="shared" si="36"/>
        <v>1</v>
      </c>
      <c r="P82" s="297">
        <f t="shared" si="36"/>
        <v>289.33999999999997</v>
      </c>
      <c r="Q82" s="296">
        <f t="shared" si="37"/>
        <v>0</v>
      </c>
      <c r="R82" s="297">
        <f t="shared" si="38"/>
        <v>0</v>
      </c>
    </row>
    <row r="83" spans="1:18">
      <c r="A83" s="83">
        <f t="shared" si="39"/>
        <v>4.1399999999999997</v>
      </c>
      <c r="B83" s="290" t="s">
        <v>495</v>
      </c>
      <c r="C83" s="279" t="s">
        <v>450</v>
      </c>
      <c r="D83" s="279">
        <v>2</v>
      </c>
      <c r="E83" s="272">
        <v>5482.39</v>
      </c>
      <c r="F83" s="78">
        <f t="shared" si="34"/>
        <v>10964.78</v>
      </c>
      <c r="G83" s="294"/>
      <c r="H83" s="305">
        <f t="shared" si="35"/>
        <v>0</v>
      </c>
      <c r="I83" s="296">
        <v>2</v>
      </c>
      <c r="J83" s="12">
        <f t="shared" si="40"/>
        <v>10964.78</v>
      </c>
      <c r="K83" s="296"/>
      <c r="L83" s="12">
        <f t="shared" si="41"/>
        <v>0</v>
      </c>
      <c r="M83" s="294"/>
      <c r="N83" s="294"/>
      <c r="O83" s="296">
        <f t="shared" si="36"/>
        <v>2</v>
      </c>
      <c r="P83" s="297">
        <f t="shared" si="36"/>
        <v>10964.78</v>
      </c>
      <c r="Q83" s="296">
        <f t="shared" si="37"/>
        <v>0</v>
      </c>
      <c r="R83" s="297">
        <f t="shared" si="38"/>
        <v>0</v>
      </c>
    </row>
    <row r="84" spans="1:18">
      <c r="A84" s="83">
        <f t="shared" si="39"/>
        <v>4.1500000000000004</v>
      </c>
      <c r="B84" s="290" t="s">
        <v>496</v>
      </c>
      <c r="C84" s="279" t="s">
        <v>450</v>
      </c>
      <c r="D84" s="279">
        <v>9</v>
      </c>
      <c r="E84" s="272">
        <v>3638.48</v>
      </c>
      <c r="F84" s="78">
        <f t="shared" si="34"/>
        <v>32746.32</v>
      </c>
      <c r="G84" s="294"/>
      <c r="H84" s="305">
        <f t="shared" si="35"/>
        <v>0</v>
      </c>
      <c r="I84" s="296">
        <v>9</v>
      </c>
      <c r="J84" s="12">
        <f t="shared" si="40"/>
        <v>32746.32</v>
      </c>
      <c r="K84" s="296"/>
      <c r="L84" s="12">
        <f t="shared" si="41"/>
        <v>0</v>
      </c>
      <c r="M84" s="294"/>
      <c r="N84" s="294"/>
      <c r="O84" s="296">
        <f t="shared" si="36"/>
        <v>9</v>
      </c>
      <c r="P84" s="297">
        <f t="shared" si="36"/>
        <v>32746.32</v>
      </c>
      <c r="Q84" s="296">
        <f t="shared" si="37"/>
        <v>0</v>
      </c>
      <c r="R84" s="297">
        <f t="shared" si="38"/>
        <v>0</v>
      </c>
    </row>
    <row r="85" spans="1:18">
      <c r="A85" s="83">
        <f t="shared" si="39"/>
        <v>4.16</v>
      </c>
      <c r="B85" s="290" t="s">
        <v>497</v>
      </c>
      <c r="C85" s="279" t="s">
        <v>450</v>
      </c>
      <c r="D85" s="279">
        <v>4</v>
      </c>
      <c r="E85" s="272">
        <v>8977.07</v>
      </c>
      <c r="F85" s="78">
        <f t="shared" si="34"/>
        <v>35908.28</v>
      </c>
      <c r="G85" s="294"/>
      <c r="H85" s="305">
        <f t="shared" si="35"/>
        <v>0</v>
      </c>
      <c r="I85" s="296">
        <v>4</v>
      </c>
      <c r="J85" s="12">
        <f t="shared" si="40"/>
        <v>35908.28</v>
      </c>
      <c r="K85" s="296"/>
      <c r="L85" s="12">
        <f t="shared" si="41"/>
        <v>0</v>
      </c>
      <c r="M85" s="294"/>
      <c r="N85" s="294"/>
      <c r="O85" s="296">
        <f t="shared" si="36"/>
        <v>4</v>
      </c>
      <c r="P85" s="297">
        <f t="shared" si="36"/>
        <v>35908.28</v>
      </c>
      <c r="Q85" s="296">
        <f t="shared" si="37"/>
        <v>0</v>
      </c>
      <c r="R85" s="297">
        <f t="shared" si="38"/>
        <v>0</v>
      </c>
    </row>
    <row r="86" spans="1:18">
      <c r="A86" s="83">
        <f t="shared" si="39"/>
        <v>4.17</v>
      </c>
      <c r="B86" s="290" t="s">
        <v>498</v>
      </c>
      <c r="C86" s="279" t="s">
        <v>450</v>
      </c>
      <c r="D86" s="279">
        <v>2</v>
      </c>
      <c r="E86" s="272">
        <v>4845.92</v>
      </c>
      <c r="F86" s="78">
        <f t="shared" si="34"/>
        <v>9691.84</v>
      </c>
      <c r="G86" s="294"/>
      <c r="H86" s="305">
        <f t="shared" si="35"/>
        <v>0</v>
      </c>
      <c r="I86" s="296">
        <v>2</v>
      </c>
      <c r="J86" s="12">
        <f t="shared" si="40"/>
        <v>9691.84</v>
      </c>
      <c r="K86" s="296"/>
      <c r="L86" s="12">
        <f t="shared" si="41"/>
        <v>0</v>
      </c>
      <c r="M86" s="294"/>
      <c r="N86" s="294"/>
      <c r="O86" s="296">
        <f t="shared" si="36"/>
        <v>2</v>
      </c>
      <c r="P86" s="297">
        <f t="shared" si="36"/>
        <v>9691.84</v>
      </c>
      <c r="Q86" s="296">
        <f t="shared" si="37"/>
        <v>0</v>
      </c>
      <c r="R86" s="297">
        <f t="shared" si="38"/>
        <v>0</v>
      </c>
    </row>
    <row r="87" spans="1:18">
      <c r="A87" s="83">
        <f t="shared" si="39"/>
        <v>4.18</v>
      </c>
      <c r="B87" s="290" t="s">
        <v>838</v>
      </c>
      <c r="C87" s="279" t="s">
        <v>450</v>
      </c>
      <c r="D87" s="279">
        <v>1</v>
      </c>
      <c r="E87" s="272">
        <v>9112.65</v>
      </c>
      <c r="F87" s="78">
        <f t="shared" si="34"/>
        <v>9112.65</v>
      </c>
      <c r="G87" s="294"/>
      <c r="H87" s="305">
        <f t="shared" si="35"/>
        <v>0</v>
      </c>
      <c r="I87" s="296">
        <v>1</v>
      </c>
      <c r="J87" s="12">
        <f t="shared" si="40"/>
        <v>9112.65</v>
      </c>
      <c r="K87" s="296"/>
      <c r="L87" s="12">
        <f t="shared" si="41"/>
        <v>0</v>
      </c>
      <c r="M87" s="294"/>
      <c r="N87" s="294"/>
      <c r="O87" s="296">
        <f t="shared" si="36"/>
        <v>1</v>
      </c>
      <c r="P87" s="297">
        <f t="shared" si="36"/>
        <v>9112.65</v>
      </c>
      <c r="Q87" s="296">
        <f t="shared" si="37"/>
        <v>0</v>
      </c>
      <c r="R87" s="297">
        <f t="shared" si="38"/>
        <v>0</v>
      </c>
    </row>
    <row r="88" spans="1:18">
      <c r="A88" s="83">
        <f t="shared" si="39"/>
        <v>4.1900000000000004</v>
      </c>
      <c r="B88" s="290" t="s">
        <v>499</v>
      </c>
      <c r="C88" s="279" t="s">
        <v>450</v>
      </c>
      <c r="D88" s="279">
        <v>1</v>
      </c>
      <c r="E88" s="272">
        <v>88139.11</v>
      </c>
      <c r="F88" s="78">
        <f t="shared" si="34"/>
        <v>88139.11</v>
      </c>
      <c r="G88" s="294"/>
      <c r="H88" s="305">
        <f t="shared" si="35"/>
        <v>0</v>
      </c>
      <c r="I88" s="296">
        <v>1</v>
      </c>
      <c r="J88" s="12">
        <f t="shared" si="40"/>
        <v>88139.11</v>
      </c>
      <c r="K88" s="296"/>
      <c r="L88" s="12">
        <f t="shared" si="41"/>
        <v>0</v>
      </c>
      <c r="M88" s="294"/>
      <c r="N88" s="294"/>
      <c r="O88" s="296">
        <f t="shared" si="36"/>
        <v>1</v>
      </c>
      <c r="P88" s="297">
        <f t="shared" si="36"/>
        <v>88139.11</v>
      </c>
      <c r="Q88" s="296">
        <f t="shared" si="37"/>
        <v>0</v>
      </c>
      <c r="R88" s="297">
        <f t="shared" si="38"/>
        <v>0</v>
      </c>
    </row>
    <row r="89" spans="1:18">
      <c r="A89" s="83">
        <f t="shared" si="39"/>
        <v>4.2</v>
      </c>
      <c r="B89" s="290" t="s">
        <v>500</v>
      </c>
      <c r="C89" s="279" t="s">
        <v>450</v>
      </c>
      <c r="D89" s="279">
        <v>1</v>
      </c>
      <c r="E89" s="272">
        <v>63340.19</v>
      </c>
      <c r="F89" s="78">
        <f t="shared" si="34"/>
        <v>63340.19</v>
      </c>
      <c r="G89" s="294"/>
      <c r="H89" s="305">
        <f t="shared" si="35"/>
        <v>0</v>
      </c>
      <c r="I89" s="296">
        <v>1</v>
      </c>
      <c r="J89" s="12">
        <f t="shared" si="40"/>
        <v>63340.19</v>
      </c>
      <c r="K89" s="296"/>
      <c r="L89" s="12">
        <f t="shared" si="41"/>
        <v>0</v>
      </c>
      <c r="M89" s="294"/>
      <c r="N89" s="294"/>
      <c r="O89" s="296">
        <f t="shared" si="36"/>
        <v>1</v>
      </c>
      <c r="P89" s="297">
        <f t="shared" si="36"/>
        <v>63340.19</v>
      </c>
      <c r="Q89" s="296">
        <f t="shared" si="37"/>
        <v>0</v>
      </c>
      <c r="R89" s="297">
        <f t="shared" si="38"/>
        <v>0</v>
      </c>
    </row>
    <row r="90" spans="1:18">
      <c r="A90" s="85"/>
      <c r="B90" s="285" t="s">
        <v>452</v>
      </c>
      <c r="C90" s="76"/>
      <c r="D90" s="75"/>
      <c r="E90" s="77"/>
      <c r="F90" s="74"/>
      <c r="G90" s="301"/>
      <c r="H90" s="302"/>
      <c r="I90" s="303"/>
      <c r="J90" s="12">
        <f t="shared" si="40"/>
        <v>0</v>
      </c>
      <c r="K90" s="303"/>
      <c r="L90" s="12">
        <f t="shared" si="41"/>
        <v>0</v>
      </c>
      <c r="M90" s="301"/>
      <c r="N90" s="301"/>
      <c r="O90" s="303"/>
      <c r="P90" s="304"/>
      <c r="Q90" s="301"/>
      <c r="R90" s="304"/>
    </row>
    <row r="91" spans="1:18">
      <c r="A91" s="83">
        <f>A89+0.01</f>
        <v>4.21</v>
      </c>
      <c r="B91" s="290" t="s">
        <v>839</v>
      </c>
      <c r="C91" s="279" t="s">
        <v>450</v>
      </c>
      <c r="D91" s="279">
        <v>2</v>
      </c>
      <c r="E91" s="272">
        <v>14307</v>
      </c>
      <c r="F91" s="78">
        <f t="shared" ref="F91:F105" si="42">D91*E91</f>
        <v>28614</v>
      </c>
      <c r="G91" s="294"/>
      <c r="H91" s="305">
        <f t="shared" ref="H91:H99" si="43">G91*E91</f>
        <v>0</v>
      </c>
      <c r="I91" s="296">
        <v>2</v>
      </c>
      <c r="J91" s="12">
        <f t="shared" si="40"/>
        <v>28614</v>
      </c>
      <c r="K91" s="296"/>
      <c r="L91" s="12">
        <f t="shared" si="41"/>
        <v>0</v>
      </c>
      <c r="M91" s="294"/>
      <c r="N91" s="294"/>
      <c r="O91" s="296">
        <f t="shared" ref="O91:P105" si="44">G91+I91+K91+M91</f>
        <v>2</v>
      </c>
      <c r="P91" s="297">
        <f t="shared" si="44"/>
        <v>28614</v>
      </c>
      <c r="Q91" s="296">
        <f t="shared" ref="Q91:Q105" si="45">D91-O91</f>
        <v>0</v>
      </c>
      <c r="R91" s="297">
        <f t="shared" ref="R91:R105" si="46">F91-P91</f>
        <v>0</v>
      </c>
    </row>
    <row r="92" spans="1:18">
      <c r="A92" s="83">
        <f>A91+0.01</f>
        <v>4.22</v>
      </c>
      <c r="B92" s="290" t="s">
        <v>840</v>
      </c>
      <c r="C92" s="279" t="s">
        <v>450</v>
      </c>
      <c r="D92" s="279">
        <v>2</v>
      </c>
      <c r="E92" s="272">
        <v>5014.8</v>
      </c>
      <c r="F92" s="78">
        <f t="shared" si="42"/>
        <v>10029.6</v>
      </c>
      <c r="G92" s="294"/>
      <c r="H92" s="305">
        <f t="shared" si="43"/>
        <v>0</v>
      </c>
      <c r="I92" s="296">
        <v>2</v>
      </c>
      <c r="J92" s="12">
        <f t="shared" si="40"/>
        <v>10029.6</v>
      </c>
      <c r="K92" s="296"/>
      <c r="L92" s="12">
        <f t="shared" si="41"/>
        <v>0</v>
      </c>
      <c r="M92" s="294"/>
      <c r="N92" s="294"/>
      <c r="O92" s="296">
        <f t="shared" si="44"/>
        <v>2</v>
      </c>
      <c r="P92" s="297">
        <f t="shared" si="44"/>
        <v>10029.6</v>
      </c>
      <c r="Q92" s="296">
        <f t="shared" si="45"/>
        <v>0</v>
      </c>
      <c r="R92" s="297">
        <f t="shared" si="46"/>
        <v>0</v>
      </c>
    </row>
    <row r="93" spans="1:18">
      <c r="A93" s="83">
        <f t="shared" ref="A93:A105" si="47">A92+0.01</f>
        <v>4.2300000000000004</v>
      </c>
      <c r="B93" s="290" t="s">
        <v>87</v>
      </c>
      <c r="C93" s="279" t="s">
        <v>450</v>
      </c>
      <c r="D93" s="279">
        <v>8</v>
      </c>
      <c r="E93" s="272">
        <v>419</v>
      </c>
      <c r="F93" s="78">
        <f t="shared" si="42"/>
        <v>3352</v>
      </c>
      <c r="G93" s="294"/>
      <c r="H93" s="305">
        <f t="shared" si="43"/>
        <v>0</v>
      </c>
      <c r="I93" s="296">
        <v>8</v>
      </c>
      <c r="J93" s="12">
        <f t="shared" si="40"/>
        <v>3352</v>
      </c>
      <c r="K93" s="296"/>
      <c r="L93" s="12">
        <f t="shared" si="41"/>
        <v>0</v>
      </c>
      <c r="M93" s="294"/>
      <c r="N93" s="294"/>
      <c r="O93" s="296">
        <f t="shared" si="44"/>
        <v>8</v>
      </c>
      <c r="P93" s="297">
        <f t="shared" si="44"/>
        <v>3352</v>
      </c>
      <c r="Q93" s="296">
        <f t="shared" si="45"/>
        <v>0</v>
      </c>
      <c r="R93" s="297">
        <f t="shared" si="46"/>
        <v>0</v>
      </c>
    </row>
    <row r="94" spans="1:18">
      <c r="A94" s="83">
        <f t="shared" si="47"/>
        <v>4.24</v>
      </c>
      <c r="B94" s="290" t="s">
        <v>87</v>
      </c>
      <c r="C94" s="279" t="s">
        <v>450</v>
      </c>
      <c r="D94" s="279">
        <v>2</v>
      </c>
      <c r="E94" s="272">
        <v>419</v>
      </c>
      <c r="F94" s="78">
        <f t="shared" si="42"/>
        <v>838</v>
      </c>
      <c r="G94" s="294"/>
      <c r="H94" s="305">
        <f t="shared" si="43"/>
        <v>0</v>
      </c>
      <c r="I94" s="296">
        <v>2</v>
      </c>
      <c r="J94" s="12">
        <f t="shared" si="40"/>
        <v>838</v>
      </c>
      <c r="K94" s="296"/>
      <c r="L94" s="12">
        <f t="shared" si="41"/>
        <v>0</v>
      </c>
      <c r="M94" s="294"/>
      <c r="N94" s="294"/>
      <c r="O94" s="296">
        <f t="shared" si="44"/>
        <v>2</v>
      </c>
      <c r="P94" s="297">
        <f t="shared" si="44"/>
        <v>838</v>
      </c>
      <c r="Q94" s="296">
        <f t="shared" si="45"/>
        <v>0</v>
      </c>
      <c r="R94" s="297">
        <f t="shared" si="46"/>
        <v>0</v>
      </c>
    </row>
    <row r="95" spans="1:18">
      <c r="A95" s="83">
        <f t="shared" si="47"/>
        <v>4.25</v>
      </c>
      <c r="B95" s="290" t="s">
        <v>841</v>
      </c>
      <c r="C95" s="279" t="s">
        <v>450</v>
      </c>
      <c r="D95" s="279">
        <v>3</v>
      </c>
      <c r="E95" s="272">
        <v>4200</v>
      </c>
      <c r="F95" s="78">
        <f t="shared" si="42"/>
        <v>12600</v>
      </c>
      <c r="G95" s="294"/>
      <c r="H95" s="305">
        <f t="shared" si="43"/>
        <v>0</v>
      </c>
      <c r="I95" s="296">
        <v>3</v>
      </c>
      <c r="J95" s="12">
        <f t="shared" si="40"/>
        <v>12600</v>
      </c>
      <c r="K95" s="296"/>
      <c r="L95" s="12">
        <f t="shared" si="41"/>
        <v>0</v>
      </c>
      <c r="M95" s="294"/>
      <c r="N95" s="294"/>
      <c r="O95" s="296">
        <f t="shared" si="44"/>
        <v>3</v>
      </c>
      <c r="P95" s="297">
        <f t="shared" si="44"/>
        <v>12600</v>
      </c>
      <c r="Q95" s="296">
        <f t="shared" si="45"/>
        <v>0</v>
      </c>
      <c r="R95" s="297">
        <f t="shared" si="46"/>
        <v>0</v>
      </c>
    </row>
    <row r="96" spans="1:18">
      <c r="A96" s="83">
        <f t="shared" si="47"/>
        <v>4.26</v>
      </c>
      <c r="B96" s="290" t="s">
        <v>56</v>
      </c>
      <c r="C96" s="279" t="s">
        <v>450</v>
      </c>
      <c r="D96" s="279">
        <v>7</v>
      </c>
      <c r="E96" s="272">
        <v>307.38</v>
      </c>
      <c r="F96" s="78">
        <f t="shared" si="42"/>
        <v>2151.66</v>
      </c>
      <c r="G96" s="294"/>
      <c r="H96" s="305">
        <f t="shared" si="43"/>
        <v>0</v>
      </c>
      <c r="I96" s="296">
        <v>7</v>
      </c>
      <c r="J96" s="12">
        <f t="shared" si="40"/>
        <v>2151.66</v>
      </c>
      <c r="K96" s="296"/>
      <c r="L96" s="12">
        <f t="shared" si="41"/>
        <v>0</v>
      </c>
      <c r="M96" s="294"/>
      <c r="N96" s="294"/>
      <c r="O96" s="296">
        <f t="shared" si="44"/>
        <v>7</v>
      </c>
      <c r="P96" s="297">
        <f t="shared" si="44"/>
        <v>2151.66</v>
      </c>
      <c r="Q96" s="296">
        <f t="shared" si="45"/>
        <v>0</v>
      </c>
      <c r="R96" s="297">
        <f t="shared" si="46"/>
        <v>0</v>
      </c>
    </row>
    <row r="97" spans="1:18">
      <c r="A97" s="83">
        <f t="shared" si="47"/>
        <v>4.2699999999999996</v>
      </c>
      <c r="B97" s="290" t="s">
        <v>56</v>
      </c>
      <c r="C97" s="279" t="s">
        <v>450</v>
      </c>
      <c r="D97" s="279">
        <v>17</v>
      </c>
      <c r="E97" s="272">
        <v>307.38</v>
      </c>
      <c r="F97" s="78">
        <f t="shared" si="42"/>
        <v>5225.46</v>
      </c>
      <c r="G97" s="294"/>
      <c r="H97" s="305">
        <f t="shared" si="43"/>
        <v>0</v>
      </c>
      <c r="I97" s="296">
        <v>17</v>
      </c>
      <c r="J97" s="12">
        <f t="shared" si="40"/>
        <v>5225.46</v>
      </c>
      <c r="K97" s="296"/>
      <c r="L97" s="12">
        <f t="shared" si="41"/>
        <v>0</v>
      </c>
      <c r="M97" s="294"/>
      <c r="N97" s="294"/>
      <c r="O97" s="296">
        <f t="shared" si="44"/>
        <v>17</v>
      </c>
      <c r="P97" s="297">
        <f t="shared" si="44"/>
        <v>5225.46</v>
      </c>
      <c r="Q97" s="296">
        <f t="shared" si="45"/>
        <v>0</v>
      </c>
      <c r="R97" s="297">
        <f t="shared" si="46"/>
        <v>0</v>
      </c>
    </row>
    <row r="98" spans="1:18">
      <c r="A98" s="83">
        <f t="shared" si="47"/>
        <v>4.28</v>
      </c>
      <c r="B98" s="290" t="s">
        <v>842</v>
      </c>
      <c r="C98" s="279" t="s">
        <v>450</v>
      </c>
      <c r="D98" s="279">
        <v>1</v>
      </c>
      <c r="E98" s="272">
        <v>3634.2</v>
      </c>
      <c r="F98" s="78">
        <f t="shared" si="42"/>
        <v>3634.2</v>
      </c>
      <c r="G98" s="294"/>
      <c r="H98" s="305">
        <f t="shared" si="43"/>
        <v>0</v>
      </c>
      <c r="I98" s="296">
        <v>1</v>
      </c>
      <c r="J98" s="12">
        <f t="shared" si="40"/>
        <v>3634.2</v>
      </c>
      <c r="K98" s="296"/>
      <c r="L98" s="12">
        <f t="shared" si="41"/>
        <v>0</v>
      </c>
      <c r="M98" s="294"/>
      <c r="N98" s="294"/>
      <c r="O98" s="296">
        <f t="shared" si="44"/>
        <v>1</v>
      </c>
      <c r="P98" s="297">
        <f t="shared" si="44"/>
        <v>3634.2</v>
      </c>
      <c r="Q98" s="296">
        <f t="shared" si="45"/>
        <v>0</v>
      </c>
      <c r="R98" s="297">
        <f t="shared" si="46"/>
        <v>0</v>
      </c>
    </row>
    <row r="99" spans="1:18">
      <c r="A99" s="83">
        <f t="shared" si="47"/>
        <v>4.29</v>
      </c>
      <c r="B99" s="290" t="s">
        <v>453</v>
      </c>
      <c r="C99" s="279" t="s">
        <v>450</v>
      </c>
      <c r="D99" s="279">
        <v>2</v>
      </c>
      <c r="E99" s="272">
        <v>529.20000000000005</v>
      </c>
      <c r="F99" s="78">
        <f t="shared" si="42"/>
        <v>1058.4000000000001</v>
      </c>
      <c r="G99" s="294"/>
      <c r="H99" s="305">
        <f t="shared" si="43"/>
        <v>0</v>
      </c>
      <c r="I99" s="296">
        <v>2</v>
      </c>
      <c r="J99" s="12">
        <f t="shared" si="40"/>
        <v>1058.4000000000001</v>
      </c>
      <c r="K99" s="296"/>
      <c r="L99" s="12">
        <f t="shared" si="41"/>
        <v>0</v>
      </c>
      <c r="M99" s="294"/>
      <c r="N99" s="294"/>
      <c r="O99" s="296">
        <f t="shared" si="44"/>
        <v>2</v>
      </c>
      <c r="P99" s="297">
        <f t="shared" si="44"/>
        <v>1058.4000000000001</v>
      </c>
      <c r="Q99" s="296">
        <f t="shared" si="45"/>
        <v>0</v>
      </c>
      <c r="R99" s="297">
        <f t="shared" si="46"/>
        <v>0</v>
      </c>
    </row>
    <row r="100" spans="1:18">
      <c r="A100" s="83">
        <f t="shared" si="47"/>
        <v>4.3</v>
      </c>
      <c r="B100" s="290" t="s">
        <v>55</v>
      </c>
      <c r="C100" s="279" t="s">
        <v>450</v>
      </c>
      <c r="D100" s="279">
        <v>27</v>
      </c>
      <c r="E100" s="272">
        <v>306</v>
      </c>
      <c r="F100" s="78">
        <f t="shared" si="42"/>
        <v>8262</v>
      </c>
      <c r="G100" s="294"/>
      <c r="H100" s="305">
        <f t="shared" si="35"/>
        <v>0</v>
      </c>
      <c r="I100" s="296">
        <v>27</v>
      </c>
      <c r="J100" s="12">
        <f t="shared" si="40"/>
        <v>8262</v>
      </c>
      <c r="K100" s="296"/>
      <c r="L100" s="12">
        <f t="shared" si="41"/>
        <v>0</v>
      </c>
      <c r="M100" s="294"/>
      <c r="N100" s="294"/>
      <c r="O100" s="296">
        <f t="shared" si="44"/>
        <v>27</v>
      </c>
      <c r="P100" s="297">
        <f t="shared" si="44"/>
        <v>8262</v>
      </c>
      <c r="Q100" s="296">
        <f t="shared" si="45"/>
        <v>0</v>
      </c>
      <c r="R100" s="297">
        <f t="shared" si="46"/>
        <v>0</v>
      </c>
    </row>
    <row r="101" spans="1:18">
      <c r="A101" s="83">
        <f t="shared" si="47"/>
        <v>4.3099999999999996</v>
      </c>
      <c r="B101" s="290" t="s">
        <v>843</v>
      </c>
      <c r="C101" s="279" t="s">
        <v>450</v>
      </c>
      <c r="D101" s="279">
        <v>1</v>
      </c>
      <c r="E101" s="272">
        <v>49673.52</v>
      </c>
      <c r="F101" s="78">
        <f t="shared" si="42"/>
        <v>49673.52</v>
      </c>
      <c r="G101" s="294"/>
      <c r="H101" s="305">
        <f t="shared" si="35"/>
        <v>0</v>
      </c>
      <c r="I101" s="296">
        <v>1</v>
      </c>
      <c r="J101" s="12">
        <f t="shared" si="40"/>
        <v>49673.52</v>
      </c>
      <c r="K101" s="296"/>
      <c r="L101" s="12">
        <f t="shared" si="41"/>
        <v>0</v>
      </c>
      <c r="M101" s="294"/>
      <c r="N101" s="294"/>
      <c r="O101" s="296">
        <f t="shared" si="44"/>
        <v>1</v>
      </c>
      <c r="P101" s="297">
        <f t="shared" si="44"/>
        <v>49673.52</v>
      </c>
      <c r="Q101" s="296">
        <f t="shared" si="45"/>
        <v>0</v>
      </c>
      <c r="R101" s="297">
        <f t="shared" si="46"/>
        <v>0</v>
      </c>
    </row>
    <row r="102" spans="1:18">
      <c r="A102" s="83">
        <f t="shared" si="47"/>
        <v>4.32</v>
      </c>
      <c r="B102" s="290" t="s">
        <v>844</v>
      </c>
      <c r="C102" s="279" t="s">
        <v>450</v>
      </c>
      <c r="D102" s="279">
        <v>1</v>
      </c>
      <c r="E102" s="272">
        <v>31416.27</v>
      </c>
      <c r="F102" s="78">
        <f t="shared" si="42"/>
        <v>31416.27</v>
      </c>
      <c r="G102" s="294"/>
      <c r="H102" s="305">
        <f t="shared" si="35"/>
        <v>0</v>
      </c>
      <c r="I102" s="296">
        <v>1</v>
      </c>
      <c r="J102" s="12">
        <f t="shared" si="40"/>
        <v>31416.27</v>
      </c>
      <c r="K102" s="296"/>
      <c r="L102" s="12">
        <f t="shared" si="41"/>
        <v>0</v>
      </c>
      <c r="M102" s="294"/>
      <c r="N102" s="294"/>
      <c r="O102" s="296">
        <f t="shared" si="44"/>
        <v>1</v>
      </c>
      <c r="P102" s="297">
        <f t="shared" si="44"/>
        <v>31416.27</v>
      </c>
      <c r="Q102" s="296">
        <f t="shared" si="45"/>
        <v>0</v>
      </c>
      <c r="R102" s="297">
        <f t="shared" si="46"/>
        <v>0</v>
      </c>
    </row>
    <row r="103" spans="1:18">
      <c r="A103" s="83">
        <f t="shared" si="47"/>
        <v>4.33</v>
      </c>
      <c r="B103" s="290" t="s">
        <v>845</v>
      </c>
      <c r="C103" s="279" t="s">
        <v>450</v>
      </c>
      <c r="D103" s="279">
        <v>1</v>
      </c>
      <c r="E103" s="272">
        <v>27304.48</v>
      </c>
      <c r="F103" s="78">
        <f t="shared" si="42"/>
        <v>27304.48</v>
      </c>
      <c r="G103" s="294"/>
      <c r="H103" s="305">
        <f t="shared" si="35"/>
        <v>0</v>
      </c>
      <c r="I103" s="296">
        <v>1</v>
      </c>
      <c r="J103" s="12">
        <f t="shared" si="40"/>
        <v>27304.48</v>
      </c>
      <c r="K103" s="296"/>
      <c r="L103" s="12">
        <f t="shared" si="41"/>
        <v>0</v>
      </c>
      <c r="M103" s="294"/>
      <c r="N103" s="294"/>
      <c r="O103" s="296">
        <f t="shared" si="44"/>
        <v>1</v>
      </c>
      <c r="P103" s="297">
        <f t="shared" si="44"/>
        <v>27304.48</v>
      </c>
      <c r="Q103" s="296">
        <f t="shared" si="45"/>
        <v>0</v>
      </c>
      <c r="R103" s="297">
        <f t="shared" si="46"/>
        <v>0</v>
      </c>
    </row>
    <row r="104" spans="1:18">
      <c r="A104" s="83">
        <f t="shared" si="47"/>
        <v>4.34</v>
      </c>
      <c r="B104" s="290" t="s">
        <v>846</v>
      </c>
      <c r="C104" s="279" t="s">
        <v>450</v>
      </c>
      <c r="D104" s="279">
        <v>1</v>
      </c>
      <c r="E104" s="272">
        <v>15626.09</v>
      </c>
      <c r="F104" s="78">
        <f t="shared" si="42"/>
        <v>15626.09</v>
      </c>
      <c r="G104" s="294"/>
      <c r="H104" s="305">
        <f t="shared" si="35"/>
        <v>0</v>
      </c>
      <c r="I104" s="296">
        <v>1</v>
      </c>
      <c r="J104" s="12">
        <f t="shared" si="40"/>
        <v>15626.09</v>
      </c>
      <c r="K104" s="296"/>
      <c r="L104" s="12">
        <f t="shared" si="41"/>
        <v>0</v>
      </c>
      <c r="M104" s="294"/>
      <c r="N104" s="294"/>
      <c r="O104" s="296">
        <f t="shared" si="44"/>
        <v>1</v>
      </c>
      <c r="P104" s="297">
        <f t="shared" si="44"/>
        <v>15626.09</v>
      </c>
      <c r="Q104" s="296">
        <f t="shared" si="45"/>
        <v>0</v>
      </c>
      <c r="R104" s="297">
        <f t="shared" si="46"/>
        <v>0</v>
      </c>
    </row>
    <row r="105" spans="1:18">
      <c r="A105" s="83">
        <f t="shared" si="47"/>
        <v>4.3499999999999996</v>
      </c>
      <c r="B105" s="290" t="s">
        <v>501</v>
      </c>
      <c r="C105" s="279" t="s">
        <v>450</v>
      </c>
      <c r="D105" s="279">
        <v>2</v>
      </c>
      <c r="E105" s="272">
        <v>4151.84</v>
      </c>
      <c r="F105" s="78">
        <f t="shared" si="42"/>
        <v>8303.68</v>
      </c>
      <c r="G105" s="294"/>
      <c r="H105" s="305">
        <f t="shared" si="35"/>
        <v>0</v>
      </c>
      <c r="I105" s="296">
        <v>2</v>
      </c>
      <c r="J105" s="12">
        <f t="shared" si="40"/>
        <v>8303.68</v>
      </c>
      <c r="K105" s="296"/>
      <c r="L105" s="12">
        <f t="shared" si="41"/>
        <v>0</v>
      </c>
      <c r="M105" s="294"/>
      <c r="N105" s="294"/>
      <c r="O105" s="296">
        <f t="shared" si="44"/>
        <v>2</v>
      </c>
      <c r="P105" s="297">
        <f t="shared" si="44"/>
        <v>8303.68</v>
      </c>
      <c r="Q105" s="296">
        <f t="shared" si="45"/>
        <v>0</v>
      </c>
      <c r="R105" s="297">
        <f t="shared" si="46"/>
        <v>0</v>
      </c>
    </row>
    <row r="106" spans="1:18" ht="15" customHeight="1">
      <c r="A106" s="87">
        <v>5</v>
      </c>
      <c r="B106" s="285" t="s">
        <v>455</v>
      </c>
      <c r="C106" s="76"/>
      <c r="D106" s="75"/>
      <c r="E106" s="77"/>
      <c r="F106" s="74"/>
      <c r="G106" s="301"/>
      <c r="H106" s="302"/>
      <c r="I106" s="303"/>
      <c r="J106" s="12">
        <f t="shared" si="40"/>
        <v>0</v>
      </c>
      <c r="K106" s="303"/>
      <c r="L106" s="12">
        <f t="shared" si="41"/>
        <v>0</v>
      </c>
      <c r="M106" s="301"/>
      <c r="N106" s="301"/>
      <c r="O106" s="303"/>
      <c r="P106" s="304"/>
      <c r="Q106" s="301"/>
      <c r="R106" s="304"/>
    </row>
    <row r="107" spans="1:18">
      <c r="A107" s="83">
        <f>A106+0.01</f>
        <v>5.01</v>
      </c>
      <c r="B107" s="80" t="s">
        <v>502</v>
      </c>
      <c r="C107" s="279" t="s">
        <v>450</v>
      </c>
      <c r="D107" s="279">
        <v>1</v>
      </c>
      <c r="E107" s="272">
        <v>88230.87</v>
      </c>
      <c r="F107" s="15">
        <f t="shared" ref="F107:F124" si="48">D107*E107</f>
        <v>88230.87</v>
      </c>
      <c r="G107" s="294"/>
      <c r="H107" s="305">
        <f t="shared" ref="H107:H148" si="49">G107*E107</f>
        <v>0</v>
      </c>
      <c r="I107" s="296">
        <v>1</v>
      </c>
      <c r="J107" s="12">
        <f t="shared" si="40"/>
        <v>88230.87</v>
      </c>
      <c r="K107" s="296"/>
      <c r="L107" s="12">
        <f t="shared" si="41"/>
        <v>0</v>
      </c>
      <c r="M107" s="294"/>
      <c r="N107" s="294"/>
      <c r="O107" s="296">
        <f t="shared" ref="O107:P124" si="50">G107+I107+K107+M107</f>
        <v>1</v>
      </c>
      <c r="P107" s="297">
        <f t="shared" si="50"/>
        <v>88230.87</v>
      </c>
      <c r="Q107" s="296">
        <f t="shared" ref="Q107:Q124" si="51">D107-O107</f>
        <v>0</v>
      </c>
      <c r="R107" s="297">
        <f t="shared" ref="R107:R124" si="52">F107-P107</f>
        <v>0</v>
      </c>
    </row>
    <row r="108" spans="1:18">
      <c r="A108" s="83">
        <f>A107+0.01</f>
        <v>5.0199999999999996</v>
      </c>
      <c r="B108" s="80" t="s">
        <v>503</v>
      </c>
      <c r="C108" s="279" t="s">
        <v>450</v>
      </c>
      <c r="D108" s="279">
        <v>1</v>
      </c>
      <c r="E108" s="272">
        <v>105181.71</v>
      </c>
      <c r="F108" s="15">
        <f t="shared" si="48"/>
        <v>105181.71</v>
      </c>
      <c r="G108" s="294"/>
      <c r="H108" s="305">
        <f t="shared" si="49"/>
        <v>0</v>
      </c>
      <c r="I108" s="296">
        <v>1</v>
      </c>
      <c r="J108" s="12">
        <f t="shared" si="40"/>
        <v>105181.71</v>
      </c>
      <c r="K108" s="296"/>
      <c r="L108" s="12">
        <f t="shared" si="41"/>
        <v>0</v>
      </c>
      <c r="M108" s="294"/>
      <c r="N108" s="294"/>
      <c r="O108" s="296">
        <f t="shared" si="50"/>
        <v>1</v>
      </c>
      <c r="P108" s="297">
        <f t="shared" si="50"/>
        <v>105181.71</v>
      </c>
      <c r="Q108" s="296">
        <f t="shared" si="51"/>
        <v>0</v>
      </c>
      <c r="R108" s="297">
        <f t="shared" si="52"/>
        <v>0</v>
      </c>
    </row>
    <row r="109" spans="1:18" ht="31.5">
      <c r="A109" s="83">
        <f t="shared" ref="A109:A124" si="53">A108+0.01</f>
        <v>5.03</v>
      </c>
      <c r="B109" s="80" t="s">
        <v>835</v>
      </c>
      <c r="C109" s="279" t="s">
        <v>450</v>
      </c>
      <c r="D109" s="279">
        <v>1</v>
      </c>
      <c r="E109" s="272">
        <v>40343.4</v>
      </c>
      <c r="F109" s="15">
        <f t="shared" si="48"/>
        <v>40343.4</v>
      </c>
      <c r="G109" s="294"/>
      <c r="H109" s="305">
        <f t="shared" si="49"/>
        <v>0</v>
      </c>
      <c r="I109" s="296">
        <v>1</v>
      </c>
      <c r="J109" s="12">
        <f t="shared" si="40"/>
        <v>40343.4</v>
      </c>
      <c r="K109" s="296"/>
      <c r="L109" s="12">
        <f t="shared" si="41"/>
        <v>0</v>
      </c>
      <c r="M109" s="294"/>
      <c r="N109" s="294"/>
      <c r="O109" s="296">
        <f t="shared" si="50"/>
        <v>1</v>
      </c>
      <c r="P109" s="297">
        <f t="shared" si="50"/>
        <v>40343.4</v>
      </c>
      <c r="Q109" s="296">
        <f t="shared" si="51"/>
        <v>0</v>
      </c>
      <c r="R109" s="297">
        <f t="shared" si="52"/>
        <v>0</v>
      </c>
    </row>
    <row r="110" spans="1:18">
      <c r="A110" s="83">
        <f t="shared" si="53"/>
        <v>5.04</v>
      </c>
      <c r="B110" s="80" t="s">
        <v>847</v>
      </c>
      <c r="C110" s="279" t="s">
        <v>450</v>
      </c>
      <c r="D110" s="279">
        <v>1</v>
      </c>
      <c r="E110" s="272">
        <v>9411.5</v>
      </c>
      <c r="F110" s="15">
        <f t="shared" si="48"/>
        <v>9411.5</v>
      </c>
      <c r="G110" s="294"/>
      <c r="H110" s="305">
        <f t="shared" si="49"/>
        <v>0</v>
      </c>
      <c r="I110" s="296">
        <v>1</v>
      </c>
      <c r="J110" s="12">
        <f t="shared" si="40"/>
        <v>9411.5</v>
      </c>
      <c r="K110" s="296"/>
      <c r="L110" s="12">
        <f t="shared" si="41"/>
        <v>0</v>
      </c>
      <c r="M110" s="294"/>
      <c r="N110" s="294"/>
      <c r="O110" s="296">
        <f t="shared" si="50"/>
        <v>1</v>
      </c>
      <c r="P110" s="297">
        <f t="shared" si="50"/>
        <v>9411.5</v>
      </c>
      <c r="Q110" s="296">
        <f t="shared" si="51"/>
        <v>0</v>
      </c>
      <c r="R110" s="297">
        <f t="shared" si="52"/>
        <v>0</v>
      </c>
    </row>
    <row r="111" spans="1:18">
      <c r="A111" s="83">
        <f t="shared" si="53"/>
        <v>5.05</v>
      </c>
      <c r="B111" s="80" t="s">
        <v>847</v>
      </c>
      <c r="C111" s="279" t="s">
        <v>450</v>
      </c>
      <c r="D111" s="279">
        <v>1</v>
      </c>
      <c r="E111" s="272">
        <v>9411.5</v>
      </c>
      <c r="F111" s="15">
        <f t="shared" si="48"/>
        <v>9411.5</v>
      </c>
      <c r="G111" s="294"/>
      <c r="H111" s="305">
        <f t="shared" si="49"/>
        <v>0</v>
      </c>
      <c r="I111" s="296">
        <v>1</v>
      </c>
      <c r="J111" s="12">
        <f t="shared" si="40"/>
        <v>9411.5</v>
      </c>
      <c r="K111" s="296"/>
      <c r="L111" s="12">
        <f t="shared" si="41"/>
        <v>0</v>
      </c>
      <c r="M111" s="294"/>
      <c r="N111" s="294"/>
      <c r="O111" s="296">
        <f t="shared" si="50"/>
        <v>1</v>
      </c>
      <c r="P111" s="297">
        <f t="shared" si="50"/>
        <v>9411.5</v>
      </c>
      <c r="Q111" s="296">
        <f t="shared" si="51"/>
        <v>0</v>
      </c>
      <c r="R111" s="297">
        <f t="shared" si="52"/>
        <v>0</v>
      </c>
    </row>
    <row r="112" spans="1:18">
      <c r="A112" s="83">
        <f t="shared" si="53"/>
        <v>5.0599999999999996</v>
      </c>
      <c r="B112" s="80" t="s">
        <v>848</v>
      </c>
      <c r="C112" s="279" t="s">
        <v>450</v>
      </c>
      <c r="D112" s="279">
        <v>1</v>
      </c>
      <c r="E112" s="272">
        <v>7111.13</v>
      </c>
      <c r="F112" s="15">
        <f t="shared" si="48"/>
        <v>7111.13</v>
      </c>
      <c r="G112" s="294"/>
      <c r="H112" s="305">
        <f t="shared" si="49"/>
        <v>0</v>
      </c>
      <c r="I112" s="296">
        <v>1</v>
      </c>
      <c r="J112" s="12">
        <f t="shared" si="40"/>
        <v>7111.13</v>
      </c>
      <c r="K112" s="296"/>
      <c r="L112" s="12">
        <f t="shared" si="41"/>
        <v>0</v>
      </c>
      <c r="M112" s="294"/>
      <c r="N112" s="294"/>
      <c r="O112" s="296">
        <f t="shared" si="50"/>
        <v>1</v>
      </c>
      <c r="P112" s="297">
        <f t="shared" si="50"/>
        <v>7111.13</v>
      </c>
      <c r="Q112" s="296">
        <f t="shared" si="51"/>
        <v>0</v>
      </c>
      <c r="R112" s="297">
        <f t="shared" si="52"/>
        <v>0</v>
      </c>
    </row>
    <row r="113" spans="1:18">
      <c r="A113" s="83">
        <f t="shared" si="53"/>
        <v>5.07</v>
      </c>
      <c r="B113" s="80" t="s">
        <v>494</v>
      </c>
      <c r="C113" s="279" t="s">
        <v>450</v>
      </c>
      <c r="D113" s="279">
        <v>4</v>
      </c>
      <c r="E113" s="272">
        <v>2517.2199999999998</v>
      </c>
      <c r="F113" s="15">
        <f t="shared" si="48"/>
        <v>10068.879999999999</v>
      </c>
      <c r="G113" s="294"/>
      <c r="H113" s="305">
        <f t="shared" si="49"/>
        <v>0</v>
      </c>
      <c r="I113" s="296">
        <v>4</v>
      </c>
      <c r="J113" s="12">
        <f t="shared" si="40"/>
        <v>10068.879999999999</v>
      </c>
      <c r="K113" s="296"/>
      <c r="L113" s="12">
        <f t="shared" si="41"/>
        <v>0</v>
      </c>
      <c r="M113" s="294"/>
      <c r="N113" s="294"/>
      <c r="O113" s="296">
        <f t="shared" si="50"/>
        <v>4</v>
      </c>
      <c r="P113" s="297">
        <f t="shared" si="50"/>
        <v>10068.879999999999</v>
      </c>
      <c r="Q113" s="296">
        <f t="shared" si="51"/>
        <v>0</v>
      </c>
      <c r="R113" s="297">
        <f t="shared" si="52"/>
        <v>0</v>
      </c>
    </row>
    <row r="114" spans="1:18">
      <c r="A114" s="83">
        <f t="shared" si="53"/>
        <v>5.08</v>
      </c>
      <c r="B114" s="80" t="s">
        <v>504</v>
      </c>
      <c r="C114" s="279" t="s">
        <v>450</v>
      </c>
      <c r="D114" s="279">
        <v>2</v>
      </c>
      <c r="E114" s="272">
        <v>3021.58</v>
      </c>
      <c r="F114" s="15">
        <f t="shared" si="48"/>
        <v>6043.16</v>
      </c>
      <c r="G114" s="294"/>
      <c r="H114" s="305">
        <f t="shared" si="49"/>
        <v>0</v>
      </c>
      <c r="I114" s="296">
        <v>2</v>
      </c>
      <c r="J114" s="12">
        <f t="shared" si="40"/>
        <v>6043.16</v>
      </c>
      <c r="K114" s="296"/>
      <c r="L114" s="12">
        <f t="shared" si="41"/>
        <v>0</v>
      </c>
      <c r="M114" s="294"/>
      <c r="N114" s="294"/>
      <c r="O114" s="296">
        <f t="shared" si="50"/>
        <v>2</v>
      </c>
      <c r="P114" s="297">
        <f t="shared" si="50"/>
        <v>6043.16</v>
      </c>
      <c r="Q114" s="296">
        <f t="shared" si="51"/>
        <v>0</v>
      </c>
      <c r="R114" s="297">
        <f t="shared" si="52"/>
        <v>0</v>
      </c>
    </row>
    <row r="115" spans="1:18">
      <c r="A115" s="83">
        <f t="shared" si="53"/>
        <v>5.09</v>
      </c>
      <c r="B115" s="80" t="s">
        <v>478</v>
      </c>
      <c r="C115" s="279" t="s">
        <v>450</v>
      </c>
      <c r="D115" s="279">
        <v>4</v>
      </c>
      <c r="E115" s="272">
        <v>1070.05</v>
      </c>
      <c r="F115" s="78">
        <f t="shared" si="48"/>
        <v>4280.2</v>
      </c>
      <c r="G115" s="294"/>
      <c r="H115" s="305">
        <f t="shared" si="49"/>
        <v>0</v>
      </c>
      <c r="I115" s="296">
        <v>4</v>
      </c>
      <c r="J115" s="12">
        <f t="shared" si="40"/>
        <v>4280.2</v>
      </c>
      <c r="K115" s="296"/>
      <c r="L115" s="12">
        <f t="shared" si="41"/>
        <v>0</v>
      </c>
      <c r="M115" s="294"/>
      <c r="N115" s="294"/>
      <c r="O115" s="296">
        <f t="shared" si="50"/>
        <v>4</v>
      </c>
      <c r="P115" s="297">
        <f t="shared" si="50"/>
        <v>4280.2</v>
      </c>
      <c r="Q115" s="296">
        <f t="shared" si="51"/>
        <v>0</v>
      </c>
      <c r="R115" s="297">
        <f t="shared" si="52"/>
        <v>0</v>
      </c>
    </row>
    <row r="116" spans="1:18">
      <c r="A116" s="83">
        <f t="shared" si="53"/>
        <v>5.0999999999999996</v>
      </c>
      <c r="B116" s="80" t="s">
        <v>505</v>
      </c>
      <c r="C116" s="279" t="s">
        <v>450</v>
      </c>
      <c r="D116" s="279">
        <v>1</v>
      </c>
      <c r="E116" s="272">
        <v>1856.26</v>
      </c>
      <c r="F116" s="78">
        <f t="shared" si="48"/>
        <v>1856.26</v>
      </c>
      <c r="G116" s="294"/>
      <c r="H116" s="305">
        <f t="shared" si="49"/>
        <v>0</v>
      </c>
      <c r="I116" s="296">
        <v>1</v>
      </c>
      <c r="J116" s="12">
        <f t="shared" si="40"/>
        <v>1856.26</v>
      </c>
      <c r="K116" s="296"/>
      <c r="L116" s="12">
        <f t="shared" si="41"/>
        <v>0</v>
      </c>
      <c r="M116" s="294"/>
      <c r="N116" s="294"/>
      <c r="O116" s="296">
        <f t="shared" si="50"/>
        <v>1</v>
      </c>
      <c r="P116" s="297">
        <f t="shared" si="50"/>
        <v>1856.26</v>
      </c>
      <c r="Q116" s="296">
        <f t="shared" si="51"/>
        <v>0</v>
      </c>
      <c r="R116" s="297">
        <f t="shared" si="52"/>
        <v>0</v>
      </c>
    </row>
    <row r="117" spans="1:18">
      <c r="A117" s="83">
        <f t="shared" si="53"/>
        <v>5.1100000000000003</v>
      </c>
      <c r="B117" s="80" t="s">
        <v>828</v>
      </c>
      <c r="C117" s="279" t="s">
        <v>450</v>
      </c>
      <c r="D117" s="279">
        <v>1</v>
      </c>
      <c r="E117" s="272">
        <v>176.65</v>
      </c>
      <c r="F117" s="78">
        <f t="shared" si="48"/>
        <v>176.65</v>
      </c>
      <c r="G117" s="294"/>
      <c r="H117" s="305">
        <f t="shared" si="49"/>
        <v>0</v>
      </c>
      <c r="I117" s="296">
        <v>1</v>
      </c>
      <c r="J117" s="12">
        <f t="shared" si="40"/>
        <v>176.65</v>
      </c>
      <c r="K117" s="296"/>
      <c r="L117" s="12">
        <f t="shared" si="41"/>
        <v>0</v>
      </c>
      <c r="M117" s="294"/>
      <c r="N117" s="294"/>
      <c r="O117" s="296">
        <f t="shared" si="50"/>
        <v>1</v>
      </c>
      <c r="P117" s="297">
        <f t="shared" si="50"/>
        <v>176.65</v>
      </c>
      <c r="Q117" s="296">
        <f t="shared" si="51"/>
        <v>0</v>
      </c>
      <c r="R117" s="297">
        <f t="shared" si="52"/>
        <v>0</v>
      </c>
    </row>
    <row r="118" spans="1:18">
      <c r="A118" s="83">
        <f t="shared" si="53"/>
        <v>5.12</v>
      </c>
      <c r="B118" s="80" t="s">
        <v>829</v>
      </c>
      <c r="C118" s="279" t="s">
        <v>450</v>
      </c>
      <c r="D118" s="279">
        <v>4</v>
      </c>
      <c r="E118" s="272">
        <v>581.23</v>
      </c>
      <c r="F118" s="78">
        <f t="shared" si="48"/>
        <v>2324.92</v>
      </c>
      <c r="G118" s="294"/>
      <c r="H118" s="305">
        <f t="shared" si="49"/>
        <v>0</v>
      </c>
      <c r="I118" s="296">
        <v>4</v>
      </c>
      <c r="J118" s="12">
        <f t="shared" si="40"/>
        <v>2324.92</v>
      </c>
      <c r="K118" s="296"/>
      <c r="L118" s="12">
        <f t="shared" si="41"/>
        <v>0</v>
      </c>
      <c r="M118" s="294"/>
      <c r="N118" s="294"/>
      <c r="O118" s="296">
        <f t="shared" si="50"/>
        <v>4</v>
      </c>
      <c r="P118" s="297">
        <f t="shared" si="50"/>
        <v>2324.92</v>
      </c>
      <c r="Q118" s="296">
        <f t="shared" si="51"/>
        <v>0</v>
      </c>
      <c r="R118" s="297">
        <f t="shared" si="52"/>
        <v>0</v>
      </c>
    </row>
    <row r="119" spans="1:18">
      <c r="A119" s="83">
        <f t="shared" si="53"/>
        <v>5.13</v>
      </c>
      <c r="B119" s="80" t="s">
        <v>506</v>
      </c>
      <c r="C119" s="279" t="s">
        <v>450</v>
      </c>
      <c r="D119" s="279">
        <v>1</v>
      </c>
      <c r="E119" s="272">
        <v>1708</v>
      </c>
      <c r="F119" s="78">
        <f t="shared" si="48"/>
        <v>1708</v>
      </c>
      <c r="G119" s="294"/>
      <c r="H119" s="305">
        <f t="shared" si="49"/>
        <v>0</v>
      </c>
      <c r="I119" s="296">
        <v>1</v>
      </c>
      <c r="J119" s="12">
        <f t="shared" si="40"/>
        <v>1708</v>
      </c>
      <c r="K119" s="296"/>
      <c r="L119" s="12">
        <f t="shared" si="41"/>
        <v>0</v>
      </c>
      <c r="M119" s="294"/>
      <c r="N119" s="294"/>
      <c r="O119" s="296">
        <f t="shared" si="50"/>
        <v>1</v>
      </c>
      <c r="P119" s="297">
        <f t="shared" si="50"/>
        <v>1708</v>
      </c>
      <c r="Q119" s="296">
        <f t="shared" si="51"/>
        <v>0</v>
      </c>
      <c r="R119" s="297">
        <f t="shared" si="52"/>
        <v>0</v>
      </c>
    </row>
    <row r="120" spans="1:18">
      <c r="A120" s="83">
        <f t="shared" si="53"/>
        <v>5.14</v>
      </c>
      <c r="B120" s="80" t="s">
        <v>507</v>
      </c>
      <c r="C120" s="279" t="s">
        <v>450</v>
      </c>
      <c r="D120" s="279">
        <v>1</v>
      </c>
      <c r="E120" s="272">
        <v>2689</v>
      </c>
      <c r="F120" s="78">
        <f t="shared" si="48"/>
        <v>2689</v>
      </c>
      <c r="G120" s="294"/>
      <c r="H120" s="305">
        <f t="shared" si="49"/>
        <v>0</v>
      </c>
      <c r="I120" s="296">
        <v>1</v>
      </c>
      <c r="J120" s="12">
        <f t="shared" si="40"/>
        <v>2689</v>
      </c>
      <c r="K120" s="296"/>
      <c r="L120" s="12">
        <f t="shared" si="41"/>
        <v>0</v>
      </c>
      <c r="M120" s="294"/>
      <c r="N120" s="294"/>
      <c r="O120" s="296">
        <f t="shared" si="50"/>
        <v>1</v>
      </c>
      <c r="P120" s="297">
        <f t="shared" si="50"/>
        <v>2689</v>
      </c>
      <c r="Q120" s="296">
        <f t="shared" si="51"/>
        <v>0</v>
      </c>
      <c r="R120" s="297">
        <f t="shared" si="52"/>
        <v>0</v>
      </c>
    </row>
    <row r="121" spans="1:18">
      <c r="A121" s="83">
        <f t="shared" si="53"/>
        <v>5.15</v>
      </c>
      <c r="B121" s="80" t="s">
        <v>496</v>
      </c>
      <c r="C121" s="279" t="s">
        <v>450</v>
      </c>
      <c r="D121" s="279">
        <v>1</v>
      </c>
      <c r="E121" s="272">
        <v>3638.48</v>
      </c>
      <c r="F121" s="78">
        <f t="shared" si="48"/>
        <v>3638.48</v>
      </c>
      <c r="G121" s="294"/>
      <c r="H121" s="305">
        <f t="shared" si="49"/>
        <v>0</v>
      </c>
      <c r="I121" s="296">
        <v>1</v>
      </c>
      <c r="J121" s="12">
        <f t="shared" si="40"/>
        <v>3638.48</v>
      </c>
      <c r="K121" s="296"/>
      <c r="L121" s="12">
        <f t="shared" si="41"/>
        <v>0</v>
      </c>
      <c r="M121" s="294"/>
      <c r="N121" s="294"/>
      <c r="O121" s="296">
        <f t="shared" si="50"/>
        <v>1</v>
      </c>
      <c r="P121" s="297">
        <f t="shared" si="50"/>
        <v>3638.48</v>
      </c>
      <c r="Q121" s="296">
        <f t="shared" si="51"/>
        <v>0</v>
      </c>
      <c r="R121" s="297">
        <f t="shared" si="52"/>
        <v>0</v>
      </c>
    </row>
    <row r="122" spans="1:18">
      <c r="A122" s="83">
        <f t="shared" si="53"/>
        <v>5.16</v>
      </c>
      <c r="B122" s="80" t="s">
        <v>508</v>
      </c>
      <c r="C122" s="279" t="s">
        <v>450</v>
      </c>
      <c r="D122" s="279">
        <v>1</v>
      </c>
      <c r="E122" s="272">
        <v>4650</v>
      </c>
      <c r="F122" s="78">
        <f t="shared" si="48"/>
        <v>4650</v>
      </c>
      <c r="G122" s="294"/>
      <c r="H122" s="305">
        <f t="shared" si="49"/>
        <v>0</v>
      </c>
      <c r="I122" s="296">
        <v>1</v>
      </c>
      <c r="J122" s="12">
        <f t="shared" si="40"/>
        <v>4650</v>
      </c>
      <c r="K122" s="296"/>
      <c r="L122" s="12">
        <f t="shared" si="41"/>
        <v>0</v>
      </c>
      <c r="M122" s="294"/>
      <c r="N122" s="294"/>
      <c r="O122" s="296">
        <f t="shared" si="50"/>
        <v>1</v>
      </c>
      <c r="P122" s="297">
        <f t="shared" si="50"/>
        <v>4650</v>
      </c>
      <c r="Q122" s="296">
        <f t="shared" si="51"/>
        <v>0</v>
      </c>
      <c r="R122" s="297">
        <f t="shared" si="52"/>
        <v>0</v>
      </c>
    </row>
    <row r="123" spans="1:18">
      <c r="A123" s="83">
        <f t="shared" si="53"/>
        <v>5.17</v>
      </c>
      <c r="B123" s="80" t="s">
        <v>508</v>
      </c>
      <c r="C123" s="279" t="s">
        <v>450</v>
      </c>
      <c r="D123" s="279">
        <v>1</v>
      </c>
      <c r="E123" s="272">
        <v>4650</v>
      </c>
      <c r="F123" s="78">
        <f t="shared" si="48"/>
        <v>4650</v>
      </c>
      <c r="G123" s="294"/>
      <c r="H123" s="305">
        <f t="shared" si="49"/>
        <v>0</v>
      </c>
      <c r="I123" s="296">
        <v>1</v>
      </c>
      <c r="J123" s="12">
        <f t="shared" si="40"/>
        <v>4650</v>
      </c>
      <c r="K123" s="296"/>
      <c r="L123" s="12">
        <f t="shared" si="41"/>
        <v>0</v>
      </c>
      <c r="M123" s="294"/>
      <c r="N123" s="294"/>
      <c r="O123" s="296">
        <f t="shared" si="50"/>
        <v>1</v>
      </c>
      <c r="P123" s="297">
        <f t="shared" si="50"/>
        <v>4650</v>
      </c>
      <c r="Q123" s="296">
        <f t="shared" si="51"/>
        <v>0</v>
      </c>
      <c r="R123" s="297">
        <f t="shared" si="52"/>
        <v>0</v>
      </c>
    </row>
    <row r="124" spans="1:18">
      <c r="A124" s="83">
        <f t="shared" si="53"/>
        <v>5.18</v>
      </c>
      <c r="B124" s="80" t="s">
        <v>498</v>
      </c>
      <c r="C124" s="279" t="s">
        <v>450</v>
      </c>
      <c r="D124" s="279">
        <v>1</v>
      </c>
      <c r="E124" s="272">
        <v>4845.92</v>
      </c>
      <c r="F124" s="78">
        <f t="shared" si="48"/>
        <v>4845.92</v>
      </c>
      <c r="G124" s="294"/>
      <c r="H124" s="305">
        <f t="shared" si="49"/>
        <v>0</v>
      </c>
      <c r="I124" s="296">
        <v>1</v>
      </c>
      <c r="J124" s="12">
        <f t="shared" si="40"/>
        <v>4845.92</v>
      </c>
      <c r="K124" s="296"/>
      <c r="L124" s="12">
        <f t="shared" si="41"/>
        <v>0</v>
      </c>
      <c r="M124" s="294"/>
      <c r="N124" s="294"/>
      <c r="O124" s="296">
        <f t="shared" si="50"/>
        <v>1</v>
      </c>
      <c r="P124" s="297">
        <f t="shared" si="50"/>
        <v>4845.92</v>
      </c>
      <c r="Q124" s="296">
        <f t="shared" si="51"/>
        <v>0</v>
      </c>
      <c r="R124" s="297">
        <f t="shared" si="52"/>
        <v>0</v>
      </c>
    </row>
    <row r="125" spans="1:18">
      <c r="A125" s="85"/>
      <c r="B125" s="285" t="s">
        <v>452</v>
      </c>
      <c r="C125" s="76"/>
      <c r="D125" s="75"/>
      <c r="E125" s="77"/>
      <c r="F125" s="74"/>
      <c r="G125" s="301"/>
      <c r="H125" s="302"/>
      <c r="I125" s="303"/>
      <c r="J125" s="12">
        <f t="shared" si="40"/>
        <v>0</v>
      </c>
      <c r="K125" s="303"/>
      <c r="L125" s="12">
        <f t="shared" si="41"/>
        <v>0</v>
      </c>
      <c r="M125" s="301"/>
      <c r="N125" s="301"/>
      <c r="O125" s="303"/>
      <c r="P125" s="304"/>
      <c r="Q125" s="301"/>
      <c r="R125" s="304"/>
    </row>
    <row r="126" spans="1:18">
      <c r="A126" s="83">
        <f>A124+0.01</f>
        <v>5.19</v>
      </c>
      <c r="B126" s="290" t="s">
        <v>839</v>
      </c>
      <c r="C126" s="279" t="s">
        <v>2</v>
      </c>
      <c r="D126" s="279">
        <v>2</v>
      </c>
      <c r="E126" s="272">
        <v>14307</v>
      </c>
      <c r="F126" s="78">
        <f t="shared" ref="F126:F132" si="54">D126*E126</f>
        <v>28614</v>
      </c>
      <c r="G126" s="294"/>
      <c r="H126" s="305">
        <f t="shared" si="49"/>
        <v>0</v>
      </c>
      <c r="I126" s="296">
        <v>2</v>
      </c>
      <c r="J126" s="12">
        <f t="shared" si="40"/>
        <v>28614</v>
      </c>
      <c r="K126" s="296"/>
      <c r="L126" s="12">
        <f t="shared" si="41"/>
        <v>0</v>
      </c>
      <c r="M126" s="294"/>
      <c r="N126" s="294"/>
      <c r="O126" s="296">
        <f t="shared" ref="O126:P132" si="55">G126+I126+K126+M126</f>
        <v>2</v>
      </c>
      <c r="P126" s="297">
        <f t="shared" si="55"/>
        <v>28614</v>
      </c>
      <c r="Q126" s="296">
        <f t="shared" ref="Q126:Q132" si="56">D126-O126</f>
        <v>0</v>
      </c>
      <c r="R126" s="297">
        <f t="shared" ref="R126:R132" si="57">F126-P126</f>
        <v>0</v>
      </c>
    </row>
    <row r="127" spans="1:18">
      <c r="A127" s="83">
        <f>A126+0.01</f>
        <v>5.2</v>
      </c>
      <c r="B127" s="290" t="s">
        <v>840</v>
      </c>
      <c r="C127" s="279" t="s">
        <v>2</v>
      </c>
      <c r="D127" s="279">
        <v>2</v>
      </c>
      <c r="E127" s="272">
        <v>5014.8</v>
      </c>
      <c r="F127" s="78">
        <f t="shared" si="54"/>
        <v>10029.6</v>
      </c>
      <c r="G127" s="294"/>
      <c r="H127" s="305">
        <f t="shared" si="49"/>
        <v>0</v>
      </c>
      <c r="I127" s="296">
        <v>2</v>
      </c>
      <c r="J127" s="12">
        <f t="shared" si="40"/>
        <v>10029.6</v>
      </c>
      <c r="K127" s="296"/>
      <c r="L127" s="12">
        <f t="shared" si="41"/>
        <v>0</v>
      </c>
      <c r="M127" s="294"/>
      <c r="N127" s="294"/>
      <c r="O127" s="296">
        <f t="shared" si="55"/>
        <v>2</v>
      </c>
      <c r="P127" s="297">
        <f t="shared" si="55"/>
        <v>10029.6</v>
      </c>
      <c r="Q127" s="296">
        <f t="shared" si="56"/>
        <v>0</v>
      </c>
      <c r="R127" s="297">
        <f t="shared" si="57"/>
        <v>0</v>
      </c>
    </row>
    <row r="128" spans="1:18">
      <c r="A128" s="83">
        <f t="shared" ref="A128:A132" si="58">A127+0.01</f>
        <v>5.21</v>
      </c>
      <c r="B128" s="290" t="s">
        <v>87</v>
      </c>
      <c r="C128" s="279" t="s">
        <v>2</v>
      </c>
      <c r="D128" s="279">
        <v>7</v>
      </c>
      <c r="E128" s="272">
        <v>419</v>
      </c>
      <c r="F128" s="78">
        <f t="shared" si="54"/>
        <v>2933</v>
      </c>
      <c r="G128" s="294"/>
      <c r="H128" s="305">
        <f t="shared" si="49"/>
        <v>0</v>
      </c>
      <c r="I128" s="296">
        <v>7</v>
      </c>
      <c r="J128" s="12">
        <f t="shared" si="40"/>
        <v>2933</v>
      </c>
      <c r="K128" s="296"/>
      <c r="L128" s="12">
        <f t="shared" si="41"/>
        <v>0</v>
      </c>
      <c r="M128" s="294"/>
      <c r="N128" s="294"/>
      <c r="O128" s="296">
        <f t="shared" si="55"/>
        <v>7</v>
      </c>
      <c r="P128" s="297">
        <f t="shared" si="55"/>
        <v>2933</v>
      </c>
      <c r="Q128" s="296">
        <f t="shared" si="56"/>
        <v>0</v>
      </c>
      <c r="R128" s="297">
        <f t="shared" si="57"/>
        <v>0</v>
      </c>
    </row>
    <row r="129" spans="1:18">
      <c r="A129" s="83">
        <f t="shared" si="58"/>
        <v>5.22</v>
      </c>
      <c r="B129" s="290" t="s">
        <v>87</v>
      </c>
      <c r="C129" s="279" t="s">
        <v>2</v>
      </c>
      <c r="D129" s="279">
        <v>1</v>
      </c>
      <c r="E129" s="272">
        <v>419</v>
      </c>
      <c r="F129" s="78">
        <f t="shared" si="54"/>
        <v>419</v>
      </c>
      <c r="G129" s="294"/>
      <c r="H129" s="305">
        <f t="shared" si="49"/>
        <v>0</v>
      </c>
      <c r="I129" s="296">
        <v>1</v>
      </c>
      <c r="J129" s="12">
        <f t="shared" si="40"/>
        <v>419</v>
      </c>
      <c r="K129" s="296"/>
      <c r="L129" s="12">
        <f t="shared" si="41"/>
        <v>0</v>
      </c>
      <c r="M129" s="294"/>
      <c r="N129" s="294"/>
      <c r="O129" s="296">
        <f t="shared" si="55"/>
        <v>1</v>
      </c>
      <c r="P129" s="297">
        <f t="shared" si="55"/>
        <v>419</v>
      </c>
      <c r="Q129" s="296">
        <f t="shared" si="56"/>
        <v>0</v>
      </c>
      <c r="R129" s="297">
        <f t="shared" si="57"/>
        <v>0</v>
      </c>
    </row>
    <row r="130" spans="1:18">
      <c r="A130" s="83">
        <f t="shared" si="58"/>
        <v>5.23</v>
      </c>
      <c r="B130" s="290" t="s">
        <v>56</v>
      </c>
      <c r="C130" s="279" t="s">
        <v>2</v>
      </c>
      <c r="D130" s="279">
        <v>12</v>
      </c>
      <c r="E130" s="272">
        <v>307.38</v>
      </c>
      <c r="F130" s="78">
        <f t="shared" si="54"/>
        <v>3688.56</v>
      </c>
      <c r="G130" s="294"/>
      <c r="H130" s="305">
        <f t="shared" si="49"/>
        <v>0</v>
      </c>
      <c r="I130" s="296">
        <v>12</v>
      </c>
      <c r="J130" s="12">
        <f t="shared" si="40"/>
        <v>3688.56</v>
      </c>
      <c r="K130" s="296"/>
      <c r="L130" s="12">
        <f t="shared" si="41"/>
        <v>0</v>
      </c>
      <c r="M130" s="294"/>
      <c r="N130" s="294"/>
      <c r="O130" s="296">
        <f t="shared" si="55"/>
        <v>12</v>
      </c>
      <c r="P130" s="297">
        <f t="shared" si="55"/>
        <v>3688.56</v>
      </c>
      <c r="Q130" s="296">
        <f t="shared" si="56"/>
        <v>0</v>
      </c>
      <c r="R130" s="297">
        <f t="shared" si="57"/>
        <v>0</v>
      </c>
    </row>
    <row r="131" spans="1:18">
      <c r="A131" s="83">
        <f t="shared" si="58"/>
        <v>5.24</v>
      </c>
      <c r="B131" s="290" t="s">
        <v>453</v>
      </c>
      <c r="C131" s="279" t="s">
        <v>2</v>
      </c>
      <c r="D131" s="279">
        <v>2</v>
      </c>
      <c r="E131" s="272">
        <v>529.20000000000005</v>
      </c>
      <c r="F131" s="78">
        <f t="shared" si="54"/>
        <v>1058.4000000000001</v>
      </c>
      <c r="G131" s="294"/>
      <c r="H131" s="305">
        <f t="shared" si="49"/>
        <v>0</v>
      </c>
      <c r="I131" s="296">
        <v>2</v>
      </c>
      <c r="J131" s="12">
        <f t="shared" si="40"/>
        <v>1058.4000000000001</v>
      </c>
      <c r="K131" s="296"/>
      <c r="L131" s="12">
        <f t="shared" si="41"/>
        <v>0</v>
      </c>
      <c r="M131" s="294"/>
      <c r="N131" s="294"/>
      <c r="O131" s="296">
        <f t="shared" si="55"/>
        <v>2</v>
      </c>
      <c r="P131" s="297">
        <f t="shared" si="55"/>
        <v>1058.4000000000001</v>
      </c>
      <c r="Q131" s="296">
        <f t="shared" si="56"/>
        <v>0</v>
      </c>
      <c r="R131" s="297">
        <f t="shared" si="57"/>
        <v>0</v>
      </c>
    </row>
    <row r="132" spans="1:18">
      <c r="A132" s="83">
        <f t="shared" si="58"/>
        <v>5.25</v>
      </c>
      <c r="B132" s="290" t="s">
        <v>55</v>
      </c>
      <c r="C132" s="279" t="s">
        <v>2</v>
      </c>
      <c r="D132" s="279">
        <v>12</v>
      </c>
      <c r="E132" s="272">
        <v>306</v>
      </c>
      <c r="F132" s="78">
        <f t="shared" si="54"/>
        <v>3672</v>
      </c>
      <c r="G132" s="294"/>
      <c r="H132" s="305">
        <f t="shared" si="49"/>
        <v>0</v>
      </c>
      <c r="I132" s="296">
        <v>12</v>
      </c>
      <c r="J132" s="12">
        <f t="shared" si="40"/>
        <v>3672</v>
      </c>
      <c r="K132" s="296"/>
      <c r="L132" s="12">
        <f t="shared" si="41"/>
        <v>0</v>
      </c>
      <c r="M132" s="294"/>
      <c r="N132" s="294"/>
      <c r="O132" s="296">
        <f t="shared" si="55"/>
        <v>12</v>
      </c>
      <c r="P132" s="297">
        <f t="shared" si="55"/>
        <v>3672</v>
      </c>
      <c r="Q132" s="296">
        <f t="shared" si="56"/>
        <v>0</v>
      </c>
      <c r="R132" s="297">
        <f t="shared" si="57"/>
        <v>0</v>
      </c>
    </row>
    <row r="133" spans="1:18" ht="15" customHeight="1">
      <c r="A133" s="87">
        <v>6</v>
      </c>
      <c r="B133" s="285" t="s">
        <v>456</v>
      </c>
      <c r="C133" s="76"/>
      <c r="D133" s="75"/>
      <c r="E133" s="71"/>
      <c r="F133" s="71"/>
      <c r="G133" s="301"/>
      <c r="H133" s="302"/>
      <c r="I133" s="303"/>
      <c r="J133" s="12">
        <f t="shared" si="40"/>
        <v>0</v>
      </c>
      <c r="K133" s="303"/>
      <c r="L133" s="12">
        <f t="shared" si="41"/>
        <v>0</v>
      </c>
      <c r="M133" s="301"/>
      <c r="N133" s="301"/>
      <c r="O133" s="303"/>
      <c r="P133" s="304"/>
      <c r="Q133" s="301"/>
      <c r="R133" s="304"/>
    </row>
    <row r="134" spans="1:18">
      <c r="A134" s="83">
        <f>A133+0.01</f>
        <v>6.01</v>
      </c>
      <c r="B134" s="80" t="s">
        <v>849</v>
      </c>
      <c r="C134" s="81" t="s">
        <v>2</v>
      </c>
      <c r="D134" s="82">
        <v>1</v>
      </c>
      <c r="E134" s="82">
        <v>88230.87</v>
      </c>
      <c r="F134" s="15">
        <f t="shared" ref="F134:F148" si="59">D134*E134</f>
        <v>88230.87</v>
      </c>
      <c r="G134" s="294"/>
      <c r="H134" s="305">
        <f t="shared" si="49"/>
        <v>0</v>
      </c>
      <c r="I134" s="296">
        <v>1</v>
      </c>
      <c r="J134" s="12">
        <f t="shared" si="40"/>
        <v>88230.87</v>
      </c>
      <c r="K134" s="296"/>
      <c r="L134" s="12">
        <f t="shared" si="41"/>
        <v>0</v>
      </c>
      <c r="M134" s="294"/>
      <c r="N134" s="294"/>
      <c r="O134" s="296">
        <f t="shared" ref="O134:P148" si="60">G134+I134+K134+M134</f>
        <v>1</v>
      </c>
      <c r="P134" s="297">
        <f t="shared" si="60"/>
        <v>88230.87</v>
      </c>
      <c r="Q134" s="296">
        <f t="shared" ref="Q134:Q148" si="61">D134-O134</f>
        <v>0</v>
      </c>
      <c r="R134" s="297">
        <f t="shared" ref="R134:R148" si="62">F134-P134</f>
        <v>0</v>
      </c>
    </row>
    <row r="135" spans="1:18">
      <c r="A135" s="83">
        <f t="shared" ref="A135:A148" si="63">A134+0.01</f>
        <v>6.02</v>
      </c>
      <c r="B135" s="80" t="s">
        <v>509</v>
      </c>
      <c r="C135" s="81" t="s">
        <v>2</v>
      </c>
      <c r="D135" s="82">
        <v>1</v>
      </c>
      <c r="E135" s="82">
        <v>105181.71</v>
      </c>
      <c r="F135" s="15">
        <f t="shared" si="59"/>
        <v>105181.71</v>
      </c>
      <c r="G135" s="294"/>
      <c r="H135" s="305">
        <f t="shared" si="49"/>
        <v>0</v>
      </c>
      <c r="I135" s="296">
        <v>1</v>
      </c>
      <c r="J135" s="12">
        <f t="shared" si="40"/>
        <v>105181.71</v>
      </c>
      <c r="K135" s="296"/>
      <c r="L135" s="12">
        <f t="shared" si="41"/>
        <v>0</v>
      </c>
      <c r="M135" s="294"/>
      <c r="N135" s="294"/>
      <c r="O135" s="296">
        <f t="shared" si="60"/>
        <v>1</v>
      </c>
      <c r="P135" s="297">
        <f t="shared" si="60"/>
        <v>105181.71</v>
      </c>
      <c r="Q135" s="296">
        <f t="shared" si="61"/>
        <v>0</v>
      </c>
      <c r="R135" s="297">
        <f t="shared" si="62"/>
        <v>0</v>
      </c>
    </row>
    <row r="136" spans="1:18" ht="31.5">
      <c r="A136" s="83">
        <f t="shared" si="63"/>
        <v>6.03</v>
      </c>
      <c r="B136" s="80" t="s">
        <v>835</v>
      </c>
      <c r="C136" s="81" t="s">
        <v>2</v>
      </c>
      <c r="D136" s="82">
        <v>1</v>
      </c>
      <c r="E136" s="82">
        <v>40343.4</v>
      </c>
      <c r="F136" s="15">
        <f t="shared" si="59"/>
        <v>40343.4</v>
      </c>
      <c r="G136" s="294"/>
      <c r="H136" s="305">
        <f t="shared" si="49"/>
        <v>0</v>
      </c>
      <c r="I136" s="296">
        <v>1</v>
      </c>
      <c r="J136" s="12">
        <f t="shared" ref="J136:J199" si="64">I136*E136</f>
        <v>40343.4</v>
      </c>
      <c r="K136" s="296"/>
      <c r="L136" s="12">
        <f t="shared" ref="L136:L199" si="65">K136*E136</f>
        <v>0</v>
      </c>
      <c r="M136" s="294"/>
      <c r="N136" s="294"/>
      <c r="O136" s="296">
        <f t="shared" si="60"/>
        <v>1</v>
      </c>
      <c r="P136" s="297">
        <f t="shared" si="60"/>
        <v>40343.4</v>
      </c>
      <c r="Q136" s="296">
        <f t="shared" si="61"/>
        <v>0</v>
      </c>
      <c r="R136" s="297">
        <f t="shared" si="62"/>
        <v>0</v>
      </c>
    </row>
    <row r="137" spans="1:18">
      <c r="A137" s="83">
        <f t="shared" si="63"/>
        <v>6.04</v>
      </c>
      <c r="B137" s="80" t="s">
        <v>847</v>
      </c>
      <c r="C137" s="81" t="s">
        <v>2</v>
      </c>
      <c r="D137" s="82">
        <v>1</v>
      </c>
      <c r="E137" s="82">
        <v>9411.5</v>
      </c>
      <c r="F137" s="15">
        <f t="shared" si="59"/>
        <v>9411.5</v>
      </c>
      <c r="G137" s="294"/>
      <c r="H137" s="305">
        <f t="shared" si="49"/>
        <v>0</v>
      </c>
      <c r="I137" s="296">
        <v>1</v>
      </c>
      <c r="J137" s="12">
        <f t="shared" si="64"/>
        <v>9411.5</v>
      </c>
      <c r="K137" s="296"/>
      <c r="L137" s="12">
        <f t="shared" si="65"/>
        <v>0</v>
      </c>
      <c r="M137" s="294"/>
      <c r="N137" s="294"/>
      <c r="O137" s="296">
        <f t="shared" si="60"/>
        <v>1</v>
      </c>
      <c r="P137" s="297">
        <f t="shared" si="60"/>
        <v>9411.5</v>
      </c>
      <c r="Q137" s="296">
        <f t="shared" si="61"/>
        <v>0</v>
      </c>
      <c r="R137" s="297">
        <f t="shared" si="62"/>
        <v>0</v>
      </c>
    </row>
    <row r="138" spans="1:18">
      <c r="A138" s="83">
        <f t="shared" si="63"/>
        <v>6.05</v>
      </c>
      <c r="B138" s="80" t="s">
        <v>848</v>
      </c>
      <c r="C138" s="81" t="s">
        <v>2</v>
      </c>
      <c r="D138" s="82">
        <v>1</v>
      </c>
      <c r="E138" s="82">
        <v>7111.13</v>
      </c>
      <c r="F138" s="15">
        <f t="shared" si="59"/>
        <v>7111.13</v>
      </c>
      <c r="G138" s="294"/>
      <c r="H138" s="305">
        <f t="shared" si="49"/>
        <v>0</v>
      </c>
      <c r="I138" s="296">
        <v>1</v>
      </c>
      <c r="J138" s="12">
        <f t="shared" si="64"/>
        <v>7111.13</v>
      </c>
      <c r="K138" s="296"/>
      <c r="L138" s="12">
        <f t="shared" si="65"/>
        <v>0</v>
      </c>
      <c r="M138" s="294"/>
      <c r="N138" s="294"/>
      <c r="O138" s="296">
        <f t="shared" si="60"/>
        <v>1</v>
      </c>
      <c r="P138" s="297">
        <f t="shared" si="60"/>
        <v>7111.13</v>
      </c>
      <c r="Q138" s="296">
        <f t="shared" si="61"/>
        <v>0</v>
      </c>
      <c r="R138" s="297">
        <f t="shared" si="62"/>
        <v>0</v>
      </c>
    </row>
    <row r="139" spans="1:18">
      <c r="A139" s="83">
        <f t="shared" si="63"/>
        <v>6.06</v>
      </c>
      <c r="B139" s="80" t="s">
        <v>478</v>
      </c>
      <c r="C139" s="81" t="s">
        <v>2</v>
      </c>
      <c r="D139" s="82">
        <v>4</v>
      </c>
      <c r="E139" s="82">
        <v>1070.05</v>
      </c>
      <c r="F139" s="15">
        <f t="shared" si="59"/>
        <v>4280.2</v>
      </c>
      <c r="G139" s="294"/>
      <c r="H139" s="305">
        <f t="shared" si="49"/>
        <v>0</v>
      </c>
      <c r="I139" s="296">
        <v>4</v>
      </c>
      <c r="J139" s="12">
        <f t="shared" si="64"/>
        <v>4280.2</v>
      </c>
      <c r="K139" s="296"/>
      <c r="L139" s="12">
        <f t="shared" si="65"/>
        <v>0</v>
      </c>
      <c r="M139" s="294"/>
      <c r="N139" s="294"/>
      <c r="O139" s="296">
        <f t="shared" si="60"/>
        <v>4</v>
      </c>
      <c r="P139" s="297">
        <f t="shared" si="60"/>
        <v>4280.2</v>
      </c>
      <c r="Q139" s="296">
        <f t="shared" si="61"/>
        <v>0</v>
      </c>
      <c r="R139" s="297">
        <f t="shared" si="62"/>
        <v>0</v>
      </c>
    </row>
    <row r="140" spans="1:18">
      <c r="A140" s="83">
        <f t="shared" si="63"/>
        <v>6.07</v>
      </c>
      <c r="B140" s="80" t="s">
        <v>505</v>
      </c>
      <c r="C140" s="81" t="s">
        <v>2</v>
      </c>
      <c r="D140" s="82">
        <v>1</v>
      </c>
      <c r="E140" s="82">
        <v>1856.26</v>
      </c>
      <c r="F140" s="15">
        <f t="shared" si="59"/>
        <v>1856.26</v>
      </c>
      <c r="G140" s="294"/>
      <c r="H140" s="305">
        <f t="shared" si="49"/>
        <v>0</v>
      </c>
      <c r="I140" s="296">
        <v>1</v>
      </c>
      <c r="J140" s="12">
        <f t="shared" si="64"/>
        <v>1856.26</v>
      </c>
      <c r="K140" s="296"/>
      <c r="L140" s="12">
        <f t="shared" si="65"/>
        <v>0</v>
      </c>
      <c r="M140" s="294"/>
      <c r="N140" s="294"/>
      <c r="O140" s="296">
        <f t="shared" si="60"/>
        <v>1</v>
      </c>
      <c r="P140" s="297">
        <f t="shared" si="60"/>
        <v>1856.26</v>
      </c>
      <c r="Q140" s="296">
        <f t="shared" si="61"/>
        <v>0</v>
      </c>
      <c r="R140" s="297">
        <f t="shared" si="62"/>
        <v>0</v>
      </c>
    </row>
    <row r="141" spans="1:18">
      <c r="A141" s="83">
        <f t="shared" si="63"/>
        <v>6.08</v>
      </c>
      <c r="B141" s="80" t="s">
        <v>494</v>
      </c>
      <c r="C141" s="81" t="s">
        <v>2</v>
      </c>
      <c r="D141" s="82">
        <v>1</v>
      </c>
      <c r="E141" s="82">
        <v>2517.2199999999998</v>
      </c>
      <c r="F141" s="15">
        <f t="shared" si="59"/>
        <v>2517.2199999999998</v>
      </c>
      <c r="G141" s="294"/>
      <c r="H141" s="305">
        <f t="shared" si="49"/>
        <v>0</v>
      </c>
      <c r="I141" s="296">
        <v>1</v>
      </c>
      <c r="J141" s="12">
        <f t="shared" si="64"/>
        <v>2517.2199999999998</v>
      </c>
      <c r="K141" s="296"/>
      <c r="L141" s="12">
        <f t="shared" si="65"/>
        <v>0</v>
      </c>
      <c r="M141" s="294"/>
      <c r="N141" s="294"/>
      <c r="O141" s="296">
        <f t="shared" si="60"/>
        <v>1</v>
      </c>
      <c r="P141" s="297">
        <f t="shared" si="60"/>
        <v>2517.2199999999998</v>
      </c>
      <c r="Q141" s="296">
        <f t="shared" si="61"/>
        <v>0</v>
      </c>
      <c r="R141" s="297">
        <f t="shared" si="62"/>
        <v>0</v>
      </c>
    </row>
    <row r="142" spans="1:18">
      <c r="A142" s="83">
        <f t="shared" si="63"/>
        <v>6.09</v>
      </c>
      <c r="B142" s="80" t="s">
        <v>828</v>
      </c>
      <c r="C142" s="81" t="s">
        <v>2</v>
      </c>
      <c r="D142" s="82">
        <v>1</v>
      </c>
      <c r="E142" s="82">
        <v>176.65</v>
      </c>
      <c r="F142" s="15">
        <f t="shared" si="59"/>
        <v>176.65</v>
      </c>
      <c r="G142" s="294"/>
      <c r="H142" s="305">
        <f t="shared" si="49"/>
        <v>0</v>
      </c>
      <c r="I142" s="296">
        <v>1</v>
      </c>
      <c r="J142" s="12">
        <f t="shared" si="64"/>
        <v>176.65</v>
      </c>
      <c r="K142" s="296"/>
      <c r="L142" s="12">
        <f t="shared" si="65"/>
        <v>0</v>
      </c>
      <c r="M142" s="294"/>
      <c r="N142" s="294"/>
      <c r="O142" s="296">
        <f t="shared" si="60"/>
        <v>1</v>
      </c>
      <c r="P142" s="297">
        <f t="shared" si="60"/>
        <v>176.65</v>
      </c>
      <c r="Q142" s="296">
        <f t="shared" si="61"/>
        <v>0</v>
      </c>
      <c r="R142" s="297">
        <f t="shared" si="62"/>
        <v>0</v>
      </c>
    </row>
    <row r="143" spans="1:18">
      <c r="A143" s="83">
        <f t="shared" si="63"/>
        <v>6.1</v>
      </c>
      <c r="B143" s="80" t="s">
        <v>829</v>
      </c>
      <c r="C143" s="81" t="s">
        <v>2</v>
      </c>
      <c r="D143" s="82">
        <v>4</v>
      </c>
      <c r="E143" s="82">
        <v>581.23</v>
      </c>
      <c r="F143" s="78">
        <f t="shared" si="59"/>
        <v>2324.92</v>
      </c>
      <c r="G143" s="294"/>
      <c r="H143" s="305">
        <f t="shared" si="49"/>
        <v>0</v>
      </c>
      <c r="I143" s="296">
        <v>4</v>
      </c>
      <c r="J143" s="12">
        <f t="shared" si="64"/>
        <v>2324.92</v>
      </c>
      <c r="K143" s="296"/>
      <c r="L143" s="12">
        <f t="shared" si="65"/>
        <v>0</v>
      </c>
      <c r="M143" s="294"/>
      <c r="N143" s="294"/>
      <c r="O143" s="296">
        <f t="shared" si="60"/>
        <v>4</v>
      </c>
      <c r="P143" s="297">
        <f t="shared" si="60"/>
        <v>2324.92</v>
      </c>
      <c r="Q143" s="296">
        <f t="shared" si="61"/>
        <v>0</v>
      </c>
      <c r="R143" s="297">
        <f t="shared" si="62"/>
        <v>0</v>
      </c>
    </row>
    <row r="144" spans="1:18">
      <c r="A144" s="83">
        <f t="shared" si="63"/>
        <v>6.11</v>
      </c>
      <c r="B144" s="80" t="s">
        <v>506</v>
      </c>
      <c r="C144" s="81" t="s">
        <v>2</v>
      </c>
      <c r="D144" s="82">
        <v>1</v>
      </c>
      <c r="E144" s="82">
        <v>1708</v>
      </c>
      <c r="F144" s="78">
        <f t="shared" si="59"/>
        <v>1708</v>
      </c>
      <c r="G144" s="294"/>
      <c r="H144" s="305">
        <f t="shared" si="49"/>
        <v>0</v>
      </c>
      <c r="I144" s="296">
        <v>1</v>
      </c>
      <c r="J144" s="12">
        <f t="shared" si="64"/>
        <v>1708</v>
      </c>
      <c r="K144" s="296"/>
      <c r="L144" s="12">
        <f t="shared" si="65"/>
        <v>0</v>
      </c>
      <c r="M144" s="294"/>
      <c r="N144" s="294"/>
      <c r="O144" s="296">
        <f t="shared" si="60"/>
        <v>1</v>
      </c>
      <c r="P144" s="297">
        <f t="shared" si="60"/>
        <v>1708</v>
      </c>
      <c r="Q144" s="296">
        <f t="shared" si="61"/>
        <v>0</v>
      </c>
      <c r="R144" s="297">
        <f t="shared" si="62"/>
        <v>0</v>
      </c>
    </row>
    <row r="145" spans="1:18">
      <c r="A145" s="83">
        <f t="shared" si="63"/>
        <v>6.12</v>
      </c>
      <c r="B145" s="80" t="s">
        <v>507</v>
      </c>
      <c r="C145" s="81" t="s">
        <v>2</v>
      </c>
      <c r="D145" s="82">
        <v>1</v>
      </c>
      <c r="E145" s="82">
        <v>2689</v>
      </c>
      <c r="F145" s="78">
        <f t="shared" si="59"/>
        <v>2689</v>
      </c>
      <c r="G145" s="294"/>
      <c r="H145" s="305">
        <f t="shared" si="49"/>
        <v>0</v>
      </c>
      <c r="I145" s="296">
        <v>1</v>
      </c>
      <c r="J145" s="12">
        <f t="shared" si="64"/>
        <v>2689</v>
      </c>
      <c r="K145" s="296"/>
      <c r="L145" s="12">
        <f t="shared" si="65"/>
        <v>0</v>
      </c>
      <c r="M145" s="294"/>
      <c r="N145" s="294"/>
      <c r="O145" s="296">
        <f t="shared" si="60"/>
        <v>1</v>
      </c>
      <c r="P145" s="297">
        <f t="shared" si="60"/>
        <v>2689</v>
      </c>
      <c r="Q145" s="296">
        <f t="shared" si="61"/>
        <v>0</v>
      </c>
      <c r="R145" s="297">
        <f t="shared" si="62"/>
        <v>0</v>
      </c>
    </row>
    <row r="146" spans="1:18">
      <c r="A146" s="83">
        <f t="shared" si="63"/>
        <v>6.13</v>
      </c>
      <c r="B146" s="80" t="s">
        <v>508</v>
      </c>
      <c r="C146" s="81" t="s">
        <v>2</v>
      </c>
      <c r="D146" s="82">
        <v>1</v>
      </c>
      <c r="E146" s="82">
        <v>4650</v>
      </c>
      <c r="F146" s="78">
        <f t="shared" si="59"/>
        <v>4650</v>
      </c>
      <c r="G146" s="294"/>
      <c r="H146" s="305">
        <f t="shared" si="49"/>
        <v>0</v>
      </c>
      <c r="I146" s="296">
        <v>1</v>
      </c>
      <c r="J146" s="12">
        <f t="shared" si="64"/>
        <v>4650</v>
      </c>
      <c r="K146" s="296"/>
      <c r="L146" s="12">
        <f t="shared" si="65"/>
        <v>0</v>
      </c>
      <c r="M146" s="294"/>
      <c r="N146" s="294"/>
      <c r="O146" s="296">
        <f t="shared" si="60"/>
        <v>1</v>
      </c>
      <c r="P146" s="297">
        <f t="shared" si="60"/>
        <v>4650</v>
      </c>
      <c r="Q146" s="296">
        <f t="shared" si="61"/>
        <v>0</v>
      </c>
      <c r="R146" s="297">
        <f t="shared" si="62"/>
        <v>0</v>
      </c>
    </row>
    <row r="147" spans="1:18">
      <c r="A147" s="83">
        <f t="shared" si="63"/>
        <v>6.14</v>
      </c>
      <c r="B147" s="80" t="s">
        <v>508</v>
      </c>
      <c r="C147" s="81" t="s">
        <v>2</v>
      </c>
      <c r="D147" s="82">
        <v>1</v>
      </c>
      <c r="E147" s="82">
        <v>4650</v>
      </c>
      <c r="F147" s="78">
        <f t="shared" si="59"/>
        <v>4650</v>
      </c>
      <c r="G147" s="294"/>
      <c r="H147" s="305">
        <f t="shared" si="49"/>
        <v>0</v>
      </c>
      <c r="I147" s="296">
        <v>1</v>
      </c>
      <c r="J147" s="12">
        <f t="shared" si="64"/>
        <v>4650</v>
      </c>
      <c r="K147" s="296"/>
      <c r="L147" s="12">
        <f t="shared" si="65"/>
        <v>0</v>
      </c>
      <c r="M147" s="294"/>
      <c r="N147" s="294"/>
      <c r="O147" s="296">
        <f t="shared" si="60"/>
        <v>1</v>
      </c>
      <c r="P147" s="297">
        <f t="shared" si="60"/>
        <v>4650</v>
      </c>
      <c r="Q147" s="296">
        <f t="shared" si="61"/>
        <v>0</v>
      </c>
      <c r="R147" s="297">
        <f t="shared" si="62"/>
        <v>0</v>
      </c>
    </row>
    <row r="148" spans="1:18">
      <c r="A148" s="83">
        <f t="shared" si="63"/>
        <v>6.15</v>
      </c>
      <c r="B148" s="80" t="s">
        <v>498</v>
      </c>
      <c r="C148" s="81" t="s">
        <v>2</v>
      </c>
      <c r="D148" s="82">
        <v>1</v>
      </c>
      <c r="E148" s="82">
        <v>4845.92</v>
      </c>
      <c r="F148" s="78">
        <f t="shared" si="59"/>
        <v>4845.92</v>
      </c>
      <c r="G148" s="294"/>
      <c r="H148" s="305">
        <f t="shared" si="49"/>
        <v>0</v>
      </c>
      <c r="I148" s="296">
        <v>1</v>
      </c>
      <c r="J148" s="12">
        <f t="shared" si="64"/>
        <v>4845.92</v>
      </c>
      <c r="K148" s="296"/>
      <c r="L148" s="12">
        <f t="shared" si="65"/>
        <v>0</v>
      </c>
      <c r="M148" s="294"/>
      <c r="N148" s="294"/>
      <c r="O148" s="296">
        <f t="shared" si="60"/>
        <v>1</v>
      </c>
      <c r="P148" s="297">
        <f t="shared" si="60"/>
        <v>4845.92</v>
      </c>
      <c r="Q148" s="296">
        <f t="shared" si="61"/>
        <v>0</v>
      </c>
      <c r="R148" s="297">
        <f t="shared" si="62"/>
        <v>0</v>
      </c>
    </row>
    <row r="149" spans="1:18">
      <c r="A149" s="85"/>
      <c r="B149" s="285" t="s">
        <v>452</v>
      </c>
      <c r="C149" s="76"/>
      <c r="D149" s="75"/>
      <c r="E149" s="77"/>
      <c r="F149" s="74"/>
      <c r="G149" s="301"/>
      <c r="H149" s="302"/>
      <c r="I149" s="303"/>
      <c r="J149" s="12">
        <f t="shared" si="64"/>
        <v>0</v>
      </c>
      <c r="K149" s="303"/>
      <c r="L149" s="12">
        <f t="shared" si="65"/>
        <v>0</v>
      </c>
      <c r="M149" s="301"/>
      <c r="N149" s="301"/>
      <c r="O149" s="303"/>
      <c r="P149" s="304"/>
      <c r="Q149" s="301"/>
      <c r="R149" s="304"/>
    </row>
    <row r="150" spans="1:18">
      <c r="A150" s="83">
        <f>A148+0.01</f>
        <v>6.16</v>
      </c>
      <c r="B150" s="290" t="s">
        <v>839</v>
      </c>
      <c r="C150" s="279" t="s">
        <v>2</v>
      </c>
      <c r="D150" s="279">
        <v>2</v>
      </c>
      <c r="E150" s="272">
        <v>14307</v>
      </c>
      <c r="F150" s="78">
        <f t="shared" ref="F150:F156" si="66">D150*E150</f>
        <v>28614</v>
      </c>
      <c r="G150" s="294"/>
      <c r="H150" s="305">
        <f t="shared" ref="H150:H155" si="67">G150*E150</f>
        <v>0</v>
      </c>
      <c r="I150" s="296">
        <v>2</v>
      </c>
      <c r="J150" s="12">
        <f t="shared" si="64"/>
        <v>28614</v>
      </c>
      <c r="K150" s="296"/>
      <c r="L150" s="12">
        <f t="shared" si="65"/>
        <v>0</v>
      </c>
      <c r="M150" s="294"/>
      <c r="N150" s="294"/>
      <c r="O150" s="296">
        <f t="shared" ref="O150:P156" si="68">G150+I150+K150+M150</f>
        <v>2</v>
      </c>
      <c r="P150" s="297">
        <f t="shared" si="68"/>
        <v>28614</v>
      </c>
      <c r="Q150" s="296">
        <f t="shared" ref="Q150:Q156" si="69">D150-O150</f>
        <v>0</v>
      </c>
      <c r="R150" s="297">
        <f t="shared" ref="R150:R156" si="70">F150-P150</f>
        <v>0</v>
      </c>
    </row>
    <row r="151" spans="1:18">
      <c r="A151" s="83">
        <f>A150+0.01</f>
        <v>6.17</v>
      </c>
      <c r="B151" s="290" t="s">
        <v>840</v>
      </c>
      <c r="C151" s="279" t="s">
        <v>2</v>
      </c>
      <c r="D151" s="279">
        <v>2</v>
      </c>
      <c r="E151" s="272">
        <v>5014.8</v>
      </c>
      <c r="F151" s="78">
        <f t="shared" si="66"/>
        <v>10029.6</v>
      </c>
      <c r="G151" s="294"/>
      <c r="H151" s="305">
        <f t="shared" si="67"/>
        <v>0</v>
      </c>
      <c r="I151" s="296">
        <v>2</v>
      </c>
      <c r="J151" s="12">
        <f t="shared" si="64"/>
        <v>10029.6</v>
      </c>
      <c r="K151" s="296"/>
      <c r="L151" s="12">
        <f t="shared" si="65"/>
        <v>0</v>
      </c>
      <c r="M151" s="294"/>
      <c r="N151" s="294"/>
      <c r="O151" s="296">
        <f t="shared" si="68"/>
        <v>2</v>
      </c>
      <c r="P151" s="297">
        <f t="shared" si="68"/>
        <v>10029.6</v>
      </c>
      <c r="Q151" s="296">
        <f t="shared" si="69"/>
        <v>0</v>
      </c>
      <c r="R151" s="297">
        <f t="shared" si="70"/>
        <v>0</v>
      </c>
    </row>
    <row r="152" spans="1:18">
      <c r="A152" s="83">
        <f t="shared" ref="A152:A156" si="71">A151+0.01</f>
        <v>6.18</v>
      </c>
      <c r="B152" s="290" t="s">
        <v>87</v>
      </c>
      <c r="C152" s="279" t="s">
        <v>2</v>
      </c>
      <c r="D152" s="279">
        <v>7</v>
      </c>
      <c r="E152" s="272">
        <v>419</v>
      </c>
      <c r="F152" s="78">
        <f t="shared" si="66"/>
        <v>2933</v>
      </c>
      <c r="G152" s="294"/>
      <c r="H152" s="305">
        <f t="shared" si="67"/>
        <v>0</v>
      </c>
      <c r="I152" s="296">
        <v>7</v>
      </c>
      <c r="J152" s="12">
        <f t="shared" si="64"/>
        <v>2933</v>
      </c>
      <c r="K152" s="296"/>
      <c r="L152" s="12">
        <f t="shared" si="65"/>
        <v>0</v>
      </c>
      <c r="M152" s="294"/>
      <c r="N152" s="294"/>
      <c r="O152" s="296">
        <f t="shared" si="68"/>
        <v>7</v>
      </c>
      <c r="P152" s="297">
        <f t="shared" si="68"/>
        <v>2933</v>
      </c>
      <c r="Q152" s="296">
        <f t="shared" si="69"/>
        <v>0</v>
      </c>
      <c r="R152" s="297">
        <f t="shared" si="70"/>
        <v>0</v>
      </c>
    </row>
    <row r="153" spans="1:18">
      <c r="A153" s="83">
        <f t="shared" si="71"/>
        <v>6.19</v>
      </c>
      <c r="B153" s="290" t="s">
        <v>87</v>
      </c>
      <c r="C153" s="279" t="s">
        <v>2</v>
      </c>
      <c r="D153" s="279">
        <v>1</v>
      </c>
      <c r="E153" s="272">
        <v>419</v>
      </c>
      <c r="F153" s="78">
        <f t="shared" si="66"/>
        <v>419</v>
      </c>
      <c r="G153" s="294"/>
      <c r="H153" s="305">
        <f t="shared" si="67"/>
        <v>0</v>
      </c>
      <c r="I153" s="296">
        <v>1</v>
      </c>
      <c r="J153" s="12">
        <f t="shared" si="64"/>
        <v>419</v>
      </c>
      <c r="K153" s="296"/>
      <c r="L153" s="12">
        <f t="shared" si="65"/>
        <v>0</v>
      </c>
      <c r="M153" s="294"/>
      <c r="N153" s="294"/>
      <c r="O153" s="296">
        <f t="shared" si="68"/>
        <v>1</v>
      </c>
      <c r="P153" s="297">
        <f t="shared" si="68"/>
        <v>419</v>
      </c>
      <c r="Q153" s="296">
        <f t="shared" si="69"/>
        <v>0</v>
      </c>
      <c r="R153" s="297">
        <f t="shared" si="70"/>
        <v>0</v>
      </c>
    </row>
    <row r="154" spans="1:18">
      <c r="A154" s="83">
        <f t="shared" si="71"/>
        <v>6.2</v>
      </c>
      <c r="B154" s="290" t="s">
        <v>56</v>
      </c>
      <c r="C154" s="279" t="s">
        <v>2</v>
      </c>
      <c r="D154" s="279">
        <v>12</v>
      </c>
      <c r="E154" s="272">
        <v>307.38</v>
      </c>
      <c r="F154" s="78">
        <f t="shared" si="66"/>
        <v>3688.56</v>
      </c>
      <c r="G154" s="294"/>
      <c r="H154" s="305">
        <f t="shared" si="67"/>
        <v>0</v>
      </c>
      <c r="I154" s="296">
        <v>12</v>
      </c>
      <c r="J154" s="12">
        <f t="shared" si="64"/>
        <v>3688.56</v>
      </c>
      <c r="K154" s="296"/>
      <c r="L154" s="12">
        <f t="shared" si="65"/>
        <v>0</v>
      </c>
      <c r="M154" s="294"/>
      <c r="N154" s="294"/>
      <c r="O154" s="296">
        <f t="shared" si="68"/>
        <v>12</v>
      </c>
      <c r="P154" s="297">
        <f t="shared" si="68"/>
        <v>3688.56</v>
      </c>
      <c r="Q154" s="296">
        <f t="shared" si="69"/>
        <v>0</v>
      </c>
      <c r="R154" s="297">
        <f t="shared" si="70"/>
        <v>0</v>
      </c>
    </row>
    <row r="155" spans="1:18">
      <c r="A155" s="83">
        <f t="shared" si="71"/>
        <v>6.21</v>
      </c>
      <c r="B155" s="290" t="s">
        <v>453</v>
      </c>
      <c r="C155" s="279" t="s">
        <v>2</v>
      </c>
      <c r="D155" s="279">
        <v>2</v>
      </c>
      <c r="E155" s="272">
        <v>529.20000000000005</v>
      </c>
      <c r="F155" s="78">
        <f t="shared" si="66"/>
        <v>1058.4000000000001</v>
      </c>
      <c r="G155" s="294"/>
      <c r="H155" s="305">
        <f t="shared" si="67"/>
        <v>0</v>
      </c>
      <c r="I155" s="296">
        <v>2</v>
      </c>
      <c r="J155" s="12">
        <f t="shared" si="64"/>
        <v>1058.4000000000001</v>
      </c>
      <c r="K155" s="296"/>
      <c r="L155" s="12">
        <f t="shared" si="65"/>
        <v>0</v>
      </c>
      <c r="M155" s="294"/>
      <c r="N155" s="294"/>
      <c r="O155" s="296">
        <f t="shared" si="68"/>
        <v>2</v>
      </c>
      <c r="P155" s="297">
        <f t="shared" si="68"/>
        <v>1058.4000000000001</v>
      </c>
      <c r="Q155" s="296">
        <f t="shared" si="69"/>
        <v>0</v>
      </c>
      <c r="R155" s="297">
        <f t="shared" si="70"/>
        <v>0</v>
      </c>
    </row>
    <row r="156" spans="1:18">
      <c r="A156" s="83">
        <f t="shared" si="71"/>
        <v>6.22</v>
      </c>
      <c r="B156" s="290" t="s">
        <v>55</v>
      </c>
      <c r="C156" s="279" t="s">
        <v>2</v>
      </c>
      <c r="D156" s="279">
        <v>12</v>
      </c>
      <c r="E156" s="272">
        <v>306</v>
      </c>
      <c r="F156" s="78">
        <f t="shared" si="66"/>
        <v>3672</v>
      </c>
      <c r="G156" s="294"/>
      <c r="H156" s="305">
        <f>G156*E156</f>
        <v>0</v>
      </c>
      <c r="I156" s="296">
        <v>12</v>
      </c>
      <c r="J156" s="12">
        <f t="shared" si="64"/>
        <v>3672</v>
      </c>
      <c r="K156" s="296"/>
      <c r="L156" s="12">
        <f t="shared" si="65"/>
        <v>0</v>
      </c>
      <c r="M156" s="294"/>
      <c r="N156" s="294"/>
      <c r="O156" s="296">
        <f t="shared" si="68"/>
        <v>12</v>
      </c>
      <c r="P156" s="297">
        <f t="shared" si="68"/>
        <v>3672</v>
      </c>
      <c r="Q156" s="296">
        <f t="shared" si="69"/>
        <v>0</v>
      </c>
      <c r="R156" s="297">
        <f t="shared" si="70"/>
        <v>0</v>
      </c>
    </row>
    <row r="157" spans="1:18" s="115" customFormat="1">
      <c r="A157" s="88">
        <v>7</v>
      </c>
      <c r="B157" s="89" t="s">
        <v>510</v>
      </c>
      <c r="C157" s="90"/>
      <c r="D157" s="91"/>
      <c r="E157" s="102"/>
      <c r="F157" s="102"/>
      <c r="G157" s="306"/>
      <c r="H157" s="102"/>
      <c r="I157" s="307"/>
      <c r="J157" s="12">
        <f t="shared" si="64"/>
        <v>0</v>
      </c>
      <c r="K157" s="307"/>
      <c r="L157" s="12">
        <f t="shared" si="65"/>
        <v>0</v>
      </c>
      <c r="M157" s="306"/>
      <c r="N157" s="306"/>
      <c r="O157" s="307"/>
      <c r="P157" s="102"/>
      <c r="Q157" s="308"/>
      <c r="R157" s="102"/>
    </row>
    <row r="158" spans="1:18" s="114" customFormat="1">
      <c r="A158" s="79">
        <f>A157+0.01</f>
        <v>7.01</v>
      </c>
      <c r="B158" s="80" t="s">
        <v>850</v>
      </c>
      <c r="C158" s="81" t="s">
        <v>2</v>
      </c>
      <c r="D158" s="82">
        <v>2</v>
      </c>
      <c r="E158" s="82">
        <v>38249.53</v>
      </c>
      <c r="F158" s="82">
        <f>E158*D158</f>
        <v>76499.06</v>
      </c>
      <c r="G158" s="299"/>
      <c r="H158" s="297">
        <f t="shared" ref="H158:H174" si="72">G158*E158</f>
        <v>0</v>
      </c>
      <c r="I158" s="296">
        <v>2</v>
      </c>
      <c r="J158" s="12">
        <f t="shared" si="64"/>
        <v>76499.06</v>
      </c>
      <c r="K158" s="296"/>
      <c r="L158" s="12">
        <f t="shared" si="65"/>
        <v>0</v>
      </c>
      <c r="M158" s="299"/>
      <c r="N158" s="299"/>
      <c r="O158" s="296">
        <f t="shared" ref="O158:P174" si="73">G158+I158+K158+M158</f>
        <v>2</v>
      </c>
      <c r="P158" s="297">
        <f t="shared" si="73"/>
        <v>76499.06</v>
      </c>
      <c r="Q158" s="296">
        <f t="shared" ref="Q158:Q174" si="74">D158-O158</f>
        <v>0</v>
      </c>
      <c r="R158" s="297">
        <f t="shared" ref="R158:R174" si="75">F158-P158</f>
        <v>0</v>
      </c>
    </row>
    <row r="159" spans="1:18" s="114" customFormat="1">
      <c r="A159" s="79">
        <f t="shared" ref="A159:A174" si="76">A158+0.01</f>
        <v>7.02</v>
      </c>
      <c r="B159" s="80" t="s">
        <v>851</v>
      </c>
      <c r="C159" s="81" t="s">
        <v>2</v>
      </c>
      <c r="D159" s="82">
        <v>2</v>
      </c>
      <c r="E159" s="82">
        <v>37766.1</v>
      </c>
      <c r="F159" s="82">
        <f>E159*D159</f>
        <v>75532.2</v>
      </c>
      <c r="G159" s="299"/>
      <c r="H159" s="297">
        <f t="shared" si="72"/>
        <v>0</v>
      </c>
      <c r="I159" s="296">
        <v>2</v>
      </c>
      <c r="J159" s="12">
        <f t="shared" si="64"/>
        <v>75532.2</v>
      </c>
      <c r="K159" s="296"/>
      <c r="L159" s="12">
        <f t="shared" si="65"/>
        <v>0</v>
      </c>
      <c r="M159" s="299"/>
      <c r="N159" s="299"/>
      <c r="O159" s="296">
        <f t="shared" si="73"/>
        <v>2</v>
      </c>
      <c r="P159" s="297">
        <f t="shared" si="73"/>
        <v>75532.2</v>
      </c>
      <c r="Q159" s="296">
        <f t="shared" si="74"/>
        <v>0</v>
      </c>
      <c r="R159" s="297">
        <f t="shared" si="75"/>
        <v>0</v>
      </c>
    </row>
    <row r="160" spans="1:18" s="114" customFormat="1" ht="31.5">
      <c r="A160" s="79">
        <f t="shared" si="76"/>
        <v>7.03</v>
      </c>
      <c r="B160" s="80" t="s">
        <v>852</v>
      </c>
      <c r="C160" s="81" t="s">
        <v>2</v>
      </c>
      <c r="D160" s="82">
        <v>1</v>
      </c>
      <c r="E160" s="82">
        <v>28448.1</v>
      </c>
      <c r="F160" s="82">
        <f t="shared" ref="F160:F170" si="77">E160*D160</f>
        <v>28448.1</v>
      </c>
      <c r="G160" s="299"/>
      <c r="H160" s="297">
        <f t="shared" si="72"/>
        <v>0</v>
      </c>
      <c r="I160" s="296">
        <v>1</v>
      </c>
      <c r="J160" s="12">
        <f t="shared" si="64"/>
        <v>28448.1</v>
      </c>
      <c r="K160" s="296"/>
      <c r="L160" s="12">
        <f t="shared" si="65"/>
        <v>0</v>
      </c>
      <c r="M160" s="299"/>
      <c r="N160" s="299"/>
      <c r="O160" s="296">
        <f t="shared" si="73"/>
        <v>1</v>
      </c>
      <c r="P160" s="297">
        <f t="shared" si="73"/>
        <v>28448.1</v>
      </c>
      <c r="Q160" s="296">
        <f t="shared" si="74"/>
        <v>0</v>
      </c>
      <c r="R160" s="297">
        <f t="shared" si="75"/>
        <v>0</v>
      </c>
    </row>
    <row r="161" spans="1:18" s="114" customFormat="1" ht="31.5">
      <c r="A161" s="79">
        <f t="shared" si="76"/>
        <v>7.04</v>
      </c>
      <c r="B161" s="80" t="s">
        <v>836</v>
      </c>
      <c r="C161" s="81" t="s">
        <v>2</v>
      </c>
      <c r="D161" s="82">
        <v>1</v>
      </c>
      <c r="E161" s="82">
        <v>7986.6</v>
      </c>
      <c r="F161" s="82">
        <f t="shared" si="77"/>
        <v>7986.6</v>
      </c>
      <c r="G161" s="299"/>
      <c r="H161" s="297">
        <f t="shared" si="72"/>
        <v>0</v>
      </c>
      <c r="I161" s="296">
        <v>1</v>
      </c>
      <c r="J161" s="12">
        <f t="shared" si="64"/>
        <v>7986.6</v>
      </c>
      <c r="K161" s="296"/>
      <c r="L161" s="12">
        <f t="shared" si="65"/>
        <v>0</v>
      </c>
      <c r="M161" s="299"/>
      <c r="N161" s="299"/>
      <c r="O161" s="296">
        <f t="shared" si="73"/>
        <v>1</v>
      </c>
      <c r="P161" s="297">
        <f t="shared" si="73"/>
        <v>7986.6</v>
      </c>
      <c r="Q161" s="296">
        <f t="shared" si="74"/>
        <v>0</v>
      </c>
      <c r="R161" s="297">
        <f t="shared" si="75"/>
        <v>0</v>
      </c>
    </row>
    <row r="162" spans="1:18" s="114" customFormat="1">
      <c r="A162" s="79">
        <f t="shared" si="76"/>
        <v>7.05</v>
      </c>
      <c r="B162" s="80" t="s">
        <v>848</v>
      </c>
      <c r="C162" s="81" t="s">
        <v>2</v>
      </c>
      <c r="D162" s="82">
        <v>1</v>
      </c>
      <c r="E162" s="82">
        <v>7111.13</v>
      </c>
      <c r="F162" s="82">
        <f>E162*D162</f>
        <v>7111.13</v>
      </c>
      <c r="G162" s="299"/>
      <c r="H162" s="297">
        <f t="shared" si="72"/>
        <v>0</v>
      </c>
      <c r="I162" s="296">
        <v>1</v>
      </c>
      <c r="J162" s="12">
        <f t="shared" si="64"/>
        <v>7111.13</v>
      </c>
      <c r="K162" s="296"/>
      <c r="L162" s="12">
        <f t="shared" si="65"/>
        <v>0</v>
      </c>
      <c r="M162" s="299"/>
      <c r="N162" s="299"/>
      <c r="O162" s="296">
        <f t="shared" si="73"/>
        <v>1</v>
      </c>
      <c r="P162" s="297">
        <f t="shared" si="73"/>
        <v>7111.13</v>
      </c>
      <c r="Q162" s="296">
        <f t="shared" si="74"/>
        <v>0</v>
      </c>
      <c r="R162" s="297">
        <f t="shared" si="75"/>
        <v>0</v>
      </c>
    </row>
    <row r="163" spans="1:18" s="114" customFormat="1">
      <c r="A163" s="79">
        <f t="shared" si="76"/>
        <v>7.06</v>
      </c>
      <c r="B163" s="80" t="s">
        <v>474</v>
      </c>
      <c r="C163" s="81" t="s">
        <v>2</v>
      </c>
      <c r="D163" s="82">
        <v>6</v>
      </c>
      <c r="E163" s="82">
        <v>1384.7</v>
      </c>
      <c r="F163" s="82">
        <f>E163*D163</f>
        <v>8308.2000000000007</v>
      </c>
      <c r="G163" s="299"/>
      <c r="H163" s="297">
        <f t="shared" si="72"/>
        <v>0</v>
      </c>
      <c r="I163" s="296">
        <v>6</v>
      </c>
      <c r="J163" s="12">
        <f t="shared" si="64"/>
        <v>8308.2000000000007</v>
      </c>
      <c r="K163" s="296"/>
      <c r="L163" s="12">
        <f t="shared" si="65"/>
        <v>0</v>
      </c>
      <c r="M163" s="299"/>
      <c r="N163" s="299"/>
      <c r="O163" s="296">
        <f t="shared" si="73"/>
        <v>6</v>
      </c>
      <c r="P163" s="297">
        <f t="shared" si="73"/>
        <v>8308.2000000000007</v>
      </c>
      <c r="Q163" s="296">
        <f t="shared" si="74"/>
        <v>0</v>
      </c>
      <c r="R163" s="297">
        <f t="shared" si="75"/>
        <v>0</v>
      </c>
    </row>
    <row r="164" spans="1:18" s="114" customFormat="1">
      <c r="A164" s="79">
        <f t="shared" si="76"/>
        <v>7.07</v>
      </c>
      <c r="B164" s="80" t="s">
        <v>478</v>
      </c>
      <c r="C164" s="81" t="s">
        <v>2</v>
      </c>
      <c r="D164" s="82">
        <v>4</v>
      </c>
      <c r="E164" s="82">
        <v>1070.05</v>
      </c>
      <c r="F164" s="82">
        <f t="shared" si="77"/>
        <v>4280.2</v>
      </c>
      <c r="G164" s="299"/>
      <c r="H164" s="297">
        <f t="shared" si="72"/>
        <v>0</v>
      </c>
      <c r="I164" s="296">
        <v>4</v>
      </c>
      <c r="J164" s="12">
        <f t="shared" si="64"/>
        <v>4280.2</v>
      </c>
      <c r="K164" s="296"/>
      <c r="L164" s="12">
        <f t="shared" si="65"/>
        <v>0</v>
      </c>
      <c r="M164" s="299"/>
      <c r="N164" s="299"/>
      <c r="O164" s="296">
        <f t="shared" si="73"/>
        <v>4</v>
      </c>
      <c r="P164" s="297">
        <f t="shared" si="73"/>
        <v>4280.2</v>
      </c>
      <c r="Q164" s="296">
        <f t="shared" si="74"/>
        <v>0</v>
      </c>
      <c r="R164" s="297">
        <f t="shared" si="75"/>
        <v>0</v>
      </c>
    </row>
    <row r="165" spans="1:18" s="114" customFormat="1">
      <c r="A165" s="79">
        <f t="shared" si="76"/>
        <v>7.08</v>
      </c>
      <c r="B165" s="80" t="s">
        <v>828</v>
      </c>
      <c r="C165" s="81" t="s">
        <v>2</v>
      </c>
      <c r="D165" s="82">
        <v>7</v>
      </c>
      <c r="E165" s="82">
        <v>176.65</v>
      </c>
      <c r="F165" s="82">
        <f>E165*D165</f>
        <v>1236.55</v>
      </c>
      <c r="G165" s="299"/>
      <c r="H165" s="297">
        <f t="shared" si="72"/>
        <v>0</v>
      </c>
      <c r="I165" s="296">
        <v>7</v>
      </c>
      <c r="J165" s="12">
        <f t="shared" si="64"/>
        <v>1236.55</v>
      </c>
      <c r="K165" s="296"/>
      <c r="L165" s="12">
        <f t="shared" si="65"/>
        <v>0</v>
      </c>
      <c r="M165" s="299"/>
      <c r="N165" s="299"/>
      <c r="O165" s="296">
        <f t="shared" si="73"/>
        <v>7</v>
      </c>
      <c r="P165" s="297">
        <f t="shared" si="73"/>
        <v>1236.55</v>
      </c>
      <c r="Q165" s="296">
        <f t="shared" si="74"/>
        <v>0</v>
      </c>
      <c r="R165" s="297">
        <f t="shared" si="75"/>
        <v>0</v>
      </c>
    </row>
    <row r="166" spans="1:18" s="114" customFormat="1">
      <c r="A166" s="79">
        <f t="shared" si="76"/>
        <v>7.09</v>
      </c>
      <c r="B166" s="80" t="s">
        <v>853</v>
      </c>
      <c r="C166" s="81" t="s">
        <v>2</v>
      </c>
      <c r="D166" s="82">
        <v>9</v>
      </c>
      <c r="E166" s="82">
        <v>2229.02</v>
      </c>
      <c r="F166" s="82">
        <f t="shared" si="77"/>
        <v>20061.18</v>
      </c>
      <c r="G166" s="299"/>
      <c r="H166" s="297">
        <f t="shared" si="72"/>
        <v>0</v>
      </c>
      <c r="I166" s="296">
        <v>9</v>
      </c>
      <c r="J166" s="12">
        <f t="shared" si="64"/>
        <v>20061.18</v>
      </c>
      <c r="K166" s="296"/>
      <c r="L166" s="12">
        <f t="shared" si="65"/>
        <v>0</v>
      </c>
      <c r="M166" s="299"/>
      <c r="N166" s="299"/>
      <c r="O166" s="296">
        <f t="shared" si="73"/>
        <v>9</v>
      </c>
      <c r="P166" s="297">
        <f t="shared" si="73"/>
        <v>20061.18</v>
      </c>
      <c r="Q166" s="296">
        <f t="shared" si="74"/>
        <v>0</v>
      </c>
      <c r="R166" s="297">
        <f t="shared" si="75"/>
        <v>0</v>
      </c>
    </row>
    <row r="167" spans="1:18" s="114" customFormat="1">
      <c r="A167" s="79">
        <f t="shared" si="76"/>
        <v>7.1</v>
      </c>
      <c r="B167" s="80" t="s">
        <v>829</v>
      </c>
      <c r="C167" s="81" t="s">
        <v>2</v>
      </c>
      <c r="D167" s="82">
        <v>8</v>
      </c>
      <c r="E167" s="82">
        <v>581.23</v>
      </c>
      <c r="F167" s="82">
        <f>E167*D167</f>
        <v>4649.84</v>
      </c>
      <c r="G167" s="299"/>
      <c r="H167" s="297">
        <f t="shared" si="72"/>
        <v>0</v>
      </c>
      <c r="I167" s="296">
        <v>8</v>
      </c>
      <c r="J167" s="12">
        <f t="shared" si="64"/>
        <v>4649.84</v>
      </c>
      <c r="K167" s="296"/>
      <c r="L167" s="12">
        <f t="shared" si="65"/>
        <v>0</v>
      </c>
      <c r="M167" s="299"/>
      <c r="N167" s="299"/>
      <c r="O167" s="296">
        <f t="shared" si="73"/>
        <v>8</v>
      </c>
      <c r="P167" s="297">
        <f t="shared" si="73"/>
        <v>4649.84</v>
      </c>
      <c r="Q167" s="296">
        <f t="shared" si="74"/>
        <v>0</v>
      </c>
      <c r="R167" s="297">
        <f t="shared" si="75"/>
        <v>0</v>
      </c>
    </row>
    <row r="168" spans="1:18" s="114" customFormat="1">
      <c r="A168" s="79">
        <f t="shared" si="76"/>
        <v>7.11</v>
      </c>
      <c r="B168" s="80" t="s">
        <v>854</v>
      </c>
      <c r="C168" s="81" t="s">
        <v>2</v>
      </c>
      <c r="D168" s="82">
        <v>2</v>
      </c>
      <c r="E168" s="82">
        <v>2325.14</v>
      </c>
      <c r="F168" s="82">
        <f t="shared" si="77"/>
        <v>4650.28</v>
      </c>
      <c r="G168" s="299"/>
      <c r="H168" s="297">
        <f t="shared" si="72"/>
        <v>0</v>
      </c>
      <c r="I168" s="296">
        <v>2</v>
      </c>
      <c r="J168" s="12">
        <f t="shared" si="64"/>
        <v>4650.28</v>
      </c>
      <c r="K168" s="296"/>
      <c r="L168" s="12">
        <f t="shared" si="65"/>
        <v>0</v>
      </c>
      <c r="M168" s="299"/>
      <c r="N168" s="299"/>
      <c r="O168" s="296">
        <f t="shared" si="73"/>
        <v>2</v>
      </c>
      <c r="P168" s="297">
        <f t="shared" si="73"/>
        <v>4650.28</v>
      </c>
      <c r="Q168" s="296">
        <f t="shared" si="74"/>
        <v>0</v>
      </c>
      <c r="R168" s="297">
        <f t="shared" si="75"/>
        <v>0</v>
      </c>
    </row>
    <row r="169" spans="1:18" s="114" customFormat="1">
      <c r="A169" s="79">
        <f t="shared" si="76"/>
        <v>7.12</v>
      </c>
      <c r="B169" s="80" t="s">
        <v>855</v>
      </c>
      <c r="C169" s="81" t="s">
        <v>2</v>
      </c>
      <c r="D169" s="82">
        <v>1</v>
      </c>
      <c r="E169" s="82">
        <v>289.33999999999997</v>
      </c>
      <c r="F169" s="82">
        <f t="shared" si="77"/>
        <v>289.33999999999997</v>
      </c>
      <c r="G169" s="299"/>
      <c r="H169" s="297">
        <f t="shared" si="72"/>
        <v>0</v>
      </c>
      <c r="I169" s="296">
        <v>1</v>
      </c>
      <c r="J169" s="12">
        <f t="shared" si="64"/>
        <v>289.33999999999997</v>
      </c>
      <c r="K169" s="296"/>
      <c r="L169" s="12">
        <f t="shared" si="65"/>
        <v>0</v>
      </c>
      <c r="M169" s="299"/>
      <c r="N169" s="299"/>
      <c r="O169" s="296">
        <f t="shared" si="73"/>
        <v>1</v>
      </c>
      <c r="P169" s="297">
        <f t="shared" si="73"/>
        <v>289.33999999999997</v>
      </c>
      <c r="Q169" s="296">
        <f t="shared" si="74"/>
        <v>0</v>
      </c>
      <c r="R169" s="297">
        <f t="shared" si="75"/>
        <v>0</v>
      </c>
    </row>
    <row r="170" spans="1:18" s="114" customFormat="1">
      <c r="A170" s="79">
        <f t="shared" si="76"/>
        <v>7.13</v>
      </c>
      <c r="B170" s="80" t="s">
        <v>856</v>
      </c>
      <c r="C170" s="81" t="s">
        <v>2</v>
      </c>
      <c r="D170" s="82">
        <v>4</v>
      </c>
      <c r="E170" s="82">
        <v>2061.9</v>
      </c>
      <c r="F170" s="82">
        <f t="shared" si="77"/>
        <v>8247.6</v>
      </c>
      <c r="G170" s="299"/>
      <c r="H170" s="297">
        <f t="shared" si="72"/>
        <v>0</v>
      </c>
      <c r="I170" s="296">
        <v>4</v>
      </c>
      <c r="J170" s="12">
        <f t="shared" si="64"/>
        <v>8247.6</v>
      </c>
      <c r="K170" s="296"/>
      <c r="L170" s="12">
        <f t="shared" si="65"/>
        <v>0</v>
      </c>
      <c r="M170" s="299"/>
      <c r="N170" s="299"/>
      <c r="O170" s="296">
        <f t="shared" si="73"/>
        <v>4</v>
      </c>
      <c r="P170" s="297">
        <f t="shared" si="73"/>
        <v>8247.6</v>
      </c>
      <c r="Q170" s="296">
        <f t="shared" si="74"/>
        <v>0</v>
      </c>
      <c r="R170" s="297">
        <f t="shared" si="75"/>
        <v>0</v>
      </c>
    </row>
    <row r="171" spans="1:18" s="114" customFormat="1">
      <c r="A171" s="79">
        <f t="shared" si="76"/>
        <v>7.14</v>
      </c>
      <c r="B171" s="80" t="s">
        <v>511</v>
      </c>
      <c r="C171" s="81" t="s">
        <v>2</v>
      </c>
      <c r="D171" s="82">
        <v>1</v>
      </c>
      <c r="E171" s="82">
        <v>4919.4799999999996</v>
      </c>
      <c r="F171" s="82">
        <f>E171*D171</f>
        <v>4919.4799999999996</v>
      </c>
      <c r="G171" s="299"/>
      <c r="H171" s="297">
        <f t="shared" si="72"/>
        <v>0</v>
      </c>
      <c r="I171" s="296">
        <v>1</v>
      </c>
      <c r="J171" s="12">
        <f t="shared" si="64"/>
        <v>4919.4799999999996</v>
      </c>
      <c r="K171" s="296"/>
      <c r="L171" s="12">
        <f t="shared" si="65"/>
        <v>0</v>
      </c>
      <c r="M171" s="299"/>
      <c r="N171" s="299"/>
      <c r="O171" s="296">
        <f t="shared" si="73"/>
        <v>1</v>
      </c>
      <c r="P171" s="297">
        <f t="shared" si="73"/>
        <v>4919.4799999999996</v>
      </c>
      <c r="Q171" s="296">
        <f t="shared" si="74"/>
        <v>0</v>
      </c>
      <c r="R171" s="297">
        <f t="shared" si="75"/>
        <v>0</v>
      </c>
    </row>
    <row r="172" spans="1:18" s="114" customFormat="1">
      <c r="A172" s="79">
        <f t="shared" si="76"/>
        <v>7.15</v>
      </c>
      <c r="B172" s="80" t="s">
        <v>857</v>
      </c>
      <c r="C172" s="81" t="s">
        <v>2</v>
      </c>
      <c r="D172" s="82">
        <v>2</v>
      </c>
      <c r="E172" s="82">
        <v>845.42</v>
      </c>
      <c r="F172" s="82">
        <f t="shared" ref="F172:F173" si="78">E172*D172</f>
        <v>1690.84</v>
      </c>
      <c r="G172" s="299"/>
      <c r="H172" s="297">
        <f t="shared" si="72"/>
        <v>0</v>
      </c>
      <c r="I172" s="296">
        <v>2</v>
      </c>
      <c r="J172" s="12">
        <f t="shared" si="64"/>
        <v>1690.84</v>
      </c>
      <c r="K172" s="296"/>
      <c r="L172" s="12">
        <f t="shared" si="65"/>
        <v>0</v>
      </c>
      <c r="M172" s="299"/>
      <c r="N172" s="299"/>
      <c r="O172" s="296">
        <f t="shared" si="73"/>
        <v>2</v>
      </c>
      <c r="P172" s="297">
        <f t="shared" si="73"/>
        <v>1690.84</v>
      </c>
      <c r="Q172" s="296">
        <f t="shared" si="74"/>
        <v>0</v>
      </c>
      <c r="R172" s="297">
        <f t="shared" si="75"/>
        <v>0</v>
      </c>
    </row>
    <row r="173" spans="1:18" s="114" customFormat="1">
      <c r="A173" s="79">
        <f t="shared" si="76"/>
        <v>7.16</v>
      </c>
      <c r="B173" s="80" t="s">
        <v>858</v>
      </c>
      <c r="C173" s="81" t="s">
        <v>2</v>
      </c>
      <c r="D173" s="82">
        <v>1</v>
      </c>
      <c r="E173" s="82">
        <v>207.06</v>
      </c>
      <c r="F173" s="82">
        <f t="shared" si="78"/>
        <v>207.06</v>
      </c>
      <c r="G173" s="299"/>
      <c r="H173" s="297">
        <f t="shared" si="72"/>
        <v>0</v>
      </c>
      <c r="I173" s="296">
        <v>1</v>
      </c>
      <c r="J173" s="12">
        <f t="shared" si="64"/>
        <v>207.06</v>
      </c>
      <c r="K173" s="296"/>
      <c r="L173" s="12">
        <f t="shared" si="65"/>
        <v>0</v>
      </c>
      <c r="M173" s="299"/>
      <c r="N173" s="299"/>
      <c r="O173" s="296">
        <f t="shared" si="73"/>
        <v>1</v>
      </c>
      <c r="P173" s="297">
        <f t="shared" si="73"/>
        <v>207.06</v>
      </c>
      <c r="Q173" s="296">
        <f t="shared" si="74"/>
        <v>0</v>
      </c>
      <c r="R173" s="297">
        <f t="shared" si="75"/>
        <v>0</v>
      </c>
    </row>
    <row r="174" spans="1:18" s="114" customFormat="1">
      <c r="A174" s="79">
        <f t="shared" si="76"/>
        <v>7.17</v>
      </c>
      <c r="B174" s="80" t="s">
        <v>512</v>
      </c>
      <c r="C174" s="81" t="s">
        <v>2</v>
      </c>
      <c r="D174" s="82">
        <v>1</v>
      </c>
      <c r="E174" s="82">
        <v>8618.2800000000007</v>
      </c>
      <c r="F174" s="82">
        <f>E174*D174</f>
        <v>8618.2800000000007</v>
      </c>
      <c r="G174" s="299"/>
      <c r="H174" s="297">
        <f t="shared" si="72"/>
        <v>0</v>
      </c>
      <c r="I174" s="296">
        <v>1</v>
      </c>
      <c r="J174" s="12">
        <f t="shared" si="64"/>
        <v>8618.2800000000007</v>
      </c>
      <c r="K174" s="296"/>
      <c r="L174" s="12">
        <f t="shared" si="65"/>
        <v>0</v>
      </c>
      <c r="M174" s="299"/>
      <c r="N174" s="299"/>
      <c r="O174" s="296">
        <f t="shared" si="73"/>
        <v>1</v>
      </c>
      <c r="P174" s="297">
        <f t="shared" si="73"/>
        <v>8618.2800000000007</v>
      </c>
      <c r="Q174" s="296">
        <f t="shared" si="74"/>
        <v>0</v>
      </c>
      <c r="R174" s="297">
        <f t="shared" si="75"/>
        <v>0</v>
      </c>
    </row>
    <row r="175" spans="1:18">
      <c r="A175" s="85"/>
      <c r="B175" s="285" t="s">
        <v>452</v>
      </c>
      <c r="C175" s="76"/>
      <c r="D175" s="75"/>
      <c r="E175" s="77"/>
      <c r="F175" s="74"/>
      <c r="G175" s="301"/>
      <c r="H175" s="302"/>
      <c r="I175" s="303"/>
      <c r="J175" s="12">
        <f t="shared" si="64"/>
        <v>0</v>
      </c>
      <c r="K175" s="303"/>
      <c r="L175" s="12">
        <f t="shared" si="65"/>
        <v>0</v>
      </c>
      <c r="M175" s="301"/>
      <c r="N175" s="301"/>
      <c r="O175" s="303"/>
      <c r="P175" s="304"/>
      <c r="Q175" s="301"/>
      <c r="R175" s="304"/>
    </row>
    <row r="176" spans="1:18" s="114" customFormat="1">
      <c r="A176" s="79">
        <f>A174+0.01</f>
        <v>7.18</v>
      </c>
      <c r="B176" s="80" t="s">
        <v>839</v>
      </c>
      <c r="C176" s="81" t="s">
        <v>2</v>
      </c>
      <c r="D176" s="82">
        <v>2</v>
      </c>
      <c r="E176" s="82">
        <v>14307</v>
      </c>
      <c r="F176" s="82">
        <f t="shared" ref="F176:F180" si="79">E176*D176</f>
        <v>28614</v>
      </c>
      <c r="G176" s="299"/>
      <c r="H176" s="297">
        <f t="shared" ref="H176:H184" si="80">G176*E176</f>
        <v>0</v>
      </c>
      <c r="I176" s="296">
        <v>2</v>
      </c>
      <c r="J176" s="12">
        <f t="shared" si="64"/>
        <v>28614</v>
      </c>
      <c r="K176" s="296"/>
      <c r="L176" s="12">
        <f t="shared" si="65"/>
        <v>0</v>
      </c>
      <c r="M176" s="299"/>
      <c r="N176" s="299"/>
      <c r="O176" s="296">
        <f t="shared" ref="O176:P184" si="81">G176+I176+K176+M176</f>
        <v>2</v>
      </c>
      <c r="P176" s="297">
        <f t="shared" si="81"/>
        <v>28614</v>
      </c>
      <c r="Q176" s="296">
        <f t="shared" ref="Q176:Q184" si="82">D176-O176</f>
        <v>0</v>
      </c>
      <c r="R176" s="297">
        <f t="shared" ref="R176:R184" si="83">F176-P176</f>
        <v>0</v>
      </c>
    </row>
    <row r="177" spans="1:18" s="114" customFormat="1">
      <c r="A177" s="79">
        <f>A176+0.01</f>
        <v>7.19</v>
      </c>
      <c r="B177" s="80" t="s">
        <v>840</v>
      </c>
      <c r="C177" s="81" t="s">
        <v>2</v>
      </c>
      <c r="D177" s="82">
        <v>2</v>
      </c>
      <c r="E177" s="82">
        <v>5014.8</v>
      </c>
      <c r="F177" s="82">
        <f t="shared" si="79"/>
        <v>10029.6</v>
      </c>
      <c r="G177" s="299"/>
      <c r="H177" s="297">
        <f t="shared" si="80"/>
        <v>0</v>
      </c>
      <c r="I177" s="296">
        <v>2</v>
      </c>
      <c r="J177" s="12">
        <f t="shared" si="64"/>
        <v>10029.6</v>
      </c>
      <c r="K177" s="296"/>
      <c r="L177" s="12">
        <f t="shared" si="65"/>
        <v>0</v>
      </c>
      <c r="M177" s="299"/>
      <c r="N177" s="299"/>
      <c r="O177" s="296">
        <f t="shared" si="81"/>
        <v>2</v>
      </c>
      <c r="P177" s="297">
        <f t="shared" si="81"/>
        <v>10029.6</v>
      </c>
      <c r="Q177" s="296">
        <f t="shared" si="82"/>
        <v>0</v>
      </c>
      <c r="R177" s="297">
        <f t="shared" si="83"/>
        <v>0</v>
      </c>
    </row>
    <row r="178" spans="1:18" s="114" customFormat="1">
      <c r="A178" s="79">
        <f t="shared" ref="A178:A184" si="84">A177+0.01</f>
        <v>7.2</v>
      </c>
      <c r="B178" s="80" t="s">
        <v>87</v>
      </c>
      <c r="C178" s="81" t="s">
        <v>2</v>
      </c>
      <c r="D178" s="82">
        <v>8</v>
      </c>
      <c r="E178" s="82">
        <v>419</v>
      </c>
      <c r="F178" s="82">
        <f t="shared" si="79"/>
        <v>3352</v>
      </c>
      <c r="G178" s="299"/>
      <c r="H178" s="297">
        <f t="shared" si="80"/>
        <v>0</v>
      </c>
      <c r="I178" s="296">
        <v>8</v>
      </c>
      <c r="J178" s="12">
        <f t="shared" si="64"/>
        <v>3352</v>
      </c>
      <c r="K178" s="296"/>
      <c r="L178" s="12">
        <f t="shared" si="65"/>
        <v>0</v>
      </c>
      <c r="M178" s="299"/>
      <c r="N178" s="299"/>
      <c r="O178" s="296">
        <f t="shared" si="81"/>
        <v>8</v>
      </c>
      <c r="P178" s="297">
        <f t="shared" si="81"/>
        <v>3352</v>
      </c>
      <c r="Q178" s="296">
        <f t="shared" si="82"/>
        <v>0</v>
      </c>
      <c r="R178" s="297">
        <f t="shared" si="83"/>
        <v>0</v>
      </c>
    </row>
    <row r="179" spans="1:18" s="114" customFormat="1">
      <c r="A179" s="79">
        <f t="shared" si="84"/>
        <v>7.21</v>
      </c>
      <c r="B179" s="80" t="s">
        <v>87</v>
      </c>
      <c r="C179" s="81" t="s">
        <v>2</v>
      </c>
      <c r="D179" s="82">
        <v>1</v>
      </c>
      <c r="E179" s="82">
        <v>419</v>
      </c>
      <c r="F179" s="82">
        <f t="shared" si="79"/>
        <v>419</v>
      </c>
      <c r="G179" s="299"/>
      <c r="H179" s="297">
        <f t="shared" si="80"/>
        <v>0</v>
      </c>
      <c r="I179" s="296">
        <v>1</v>
      </c>
      <c r="J179" s="12">
        <f t="shared" si="64"/>
        <v>419</v>
      </c>
      <c r="K179" s="296"/>
      <c r="L179" s="12">
        <f t="shared" si="65"/>
        <v>0</v>
      </c>
      <c r="M179" s="299"/>
      <c r="N179" s="299"/>
      <c r="O179" s="296">
        <f t="shared" si="81"/>
        <v>1</v>
      </c>
      <c r="P179" s="297">
        <f t="shared" si="81"/>
        <v>419</v>
      </c>
      <c r="Q179" s="296">
        <f t="shared" si="82"/>
        <v>0</v>
      </c>
      <c r="R179" s="297">
        <f t="shared" si="83"/>
        <v>0</v>
      </c>
    </row>
    <row r="180" spans="1:18" s="114" customFormat="1">
      <c r="A180" s="79">
        <f t="shared" si="84"/>
        <v>7.22</v>
      </c>
      <c r="B180" s="80" t="s">
        <v>841</v>
      </c>
      <c r="C180" s="81" t="s">
        <v>2</v>
      </c>
      <c r="D180" s="82">
        <v>1</v>
      </c>
      <c r="E180" s="82">
        <v>4200</v>
      </c>
      <c r="F180" s="82">
        <f t="shared" si="79"/>
        <v>4200</v>
      </c>
      <c r="G180" s="299"/>
      <c r="H180" s="297">
        <f t="shared" si="80"/>
        <v>0</v>
      </c>
      <c r="I180" s="296">
        <v>1</v>
      </c>
      <c r="J180" s="12">
        <f t="shared" si="64"/>
        <v>4200</v>
      </c>
      <c r="K180" s="296"/>
      <c r="L180" s="12">
        <f t="shared" si="65"/>
        <v>0</v>
      </c>
      <c r="M180" s="299"/>
      <c r="N180" s="299"/>
      <c r="O180" s="296">
        <f t="shared" si="81"/>
        <v>1</v>
      </c>
      <c r="P180" s="297">
        <f t="shared" si="81"/>
        <v>4200</v>
      </c>
      <c r="Q180" s="296">
        <f t="shared" si="82"/>
        <v>0</v>
      </c>
      <c r="R180" s="297">
        <f t="shared" si="83"/>
        <v>0</v>
      </c>
    </row>
    <row r="181" spans="1:18" s="114" customFormat="1">
      <c r="A181" s="79">
        <f t="shared" si="84"/>
        <v>7.23</v>
      </c>
      <c r="B181" s="80" t="s">
        <v>56</v>
      </c>
      <c r="C181" s="81" t="s">
        <v>2</v>
      </c>
      <c r="D181" s="82">
        <v>22</v>
      </c>
      <c r="E181" s="82">
        <v>307.38</v>
      </c>
      <c r="F181" s="82">
        <f>E181*D181</f>
        <v>6762.36</v>
      </c>
      <c r="G181" s="299"/>
      <c r="H181" s="297">
        <f t="shared" si="80"/>
        <v>0</v>
      </c>
      <c r="I181" s="296">
        <v>22</v>
      </c>
      <c r="J181" s="12">
        <f t="shared" si="64"/>
        <v>6762.36</v>
      </c>
      <c r="K181" s="296"/>
      <c r="L181" s="12">
        <f t="shared" si="65"/>
        <v>0</v>
      </c>
      <c r="M181" s="299"/>
      <c r="N181" s="299"/>
      <c r="O181" s="296">
        <f t="shared" si="81"/>
        <v>22</v>
      </c>
      <c r="P181" s="297">
        <f t="shared" si="81"/>
        <v>6762.36</v>
      </c>
      <c r="Q181" s="296">
        <f t="shared" si="82"/>
        <v>0</v>
      </c>
      <c r="R181" s="297">
        <f t="shared" si="83"/>
        <v>0</v>
      </c>
    </row>
    <row r="182" spans="1:18" s="114" customFormat="1">
      <c r="A182" s="79">
        <f t="shared" si="84"/>
        <v>7.24</v>
      </c>
      <c r="B182" s="80" t="s">
        <v>453</v>
      </c>
      <c r="C182" s="81" t="s">
        <v>2</v>
      </c>
      <c r="D182" s="82">
        <v>5</v>
      </c>
      <c r="E182" s="82">
        <v>529.20000000000005</v>
      </c>
      <c r="F182" s="82">
        <f>E182*D182</f>
        <v>2646</v>
      </c>
      <c r="G182" s="299"/>
      <c r="H182" s="297">
        <f t="shared" si="80"/>
        <v>0</v>
      </c>
      <c r="I182" s="296">
        <v>5</v>
      </c>
      <c r="J182" s="12">
        <f t="shared" si="64"/>
        <v>2646</v>
      </c>
      <c r="K182" s="296"/>
      <c r="L182" s="12">
        <f t="shared" si="65"/>
        <v>0</v>
      </c>
      <c r="M182" s="299"/>
      <c r="N182" s="299"/>
      <c r="O182" s="296">
        <f t="shared" si="81"/>
        <v>5</v>
      </c>
      <c r="P182" s="297">
        <f t="shared" si="81"/>
        <v>2646</v>
      </c>
      <c r="Q182" s="296">
        <f t="shared" si="82"/>
        <v>0</v>
      </c>
      <c r="R182" s="297">
        <f t="shared" si="83"/>
        <v>0</v>
      </c>
    </row>
    <row r="183" spans="1:18" s="114" customFormat="1">
      <c r="A183" s="79">
        <f t="shared" si="84"/>
        <v>7.25</v>
      </c>
      <c r="B183" s="80" t="s">
        <v>55</v>
      </c>
      <c r="C183" s="81" t="s">
        <v>2</v>
      </c>
      <c r="D183" s="82">
        <v>24</v>
      </c>
      <c r="E183" s="82">
        <v>306</v>
      </c>
      <c r="F183" s="82">
        <f>E183*D183</f>
        <v>7344</v>
      </c>
      <c r="G183" s="299"/>
      <c r="H183" s="297">
        <f t="shared" si="80"/>
        <v>0</v>
      </c>
      <c r="I183" s="296">
        <v>24</v>
      </c>
      <c r="J183" s="12">
        <f t="shared" si="64"/>
        <v>7344</v>
      </c>
      <c r="K183" s="296"/>
      <c r="L183" s="12">
        <f t="shared" si="65"/>
        <v>0</v>
      </c>
      <c r="M183" s="299"/>
      <c r="N183" s="299"/>
      <c r="O183" s="296">
        <f t="shared" si="81"/>
        <v>24</v>
      </c>
      <c r="P183" s="297">
        <f t="shared" si="81"/>
        <v>7344</v>
      </c>
      <c r="Q183" s="296">
        <f t="shared" si="82"/>
        <v>0</v>
      </c>
      <c r="R183" s="297">
        <f t="shared" si="83"/>
        <v>0</v>
      </c>
    </row>
    <row r="184" spans="1:18" s="114" customFormat="1">
      <c r="A184" s="79">
        <f t="shared" si="84"/>
        <v>7.26</v>
      </c>
      <c r="B184" s="80" t="s">
        <v>842</v>
      </c>
      <c r="C184" s="81" t="s">
        <v>2</v>
      </c>
      <c r="D184" s="82">
        <v>1</v>
      </c>
      <c r="E184" s="82">
        <v>3634.2</v>
      </c>
      <c r="F184" s="82">
        <f t="shared" ref="F184" si="85">E184*D184</f>
        <v>3634.2</v>
      </c>
      <c r="G184" s="299"/>
      <c r="H184" s="297">
        <f t="shared" si="80"/>
        <v>0</v>
      </c>
      <c r="I184" s="296">
        <v>1</v>
      </c>
      <c r="J184" s="12">
        <f t="shared" si="64"/>
        <v>3634.2</v>
      </c>
      <c r="K184" s="296"/>
      <c r="L184" s="12">
        <f t="shared" si="65"/>
        <v>0</v>
      </c>
      <c r="M184" s="299"/>
      <c r="N184" s="299"/>
      <c r="O184" s="296">
        <f t="shared" si="81"/>
        <v>1</v>
      </c>
      <c r="P184" s="297">
        <f t="shared" si="81"/>
        <v>3634.2</v>
      </c>
      <c r="Q184" s="296">
        <f t="shared" si="82"/>
        <v>0</v>
      </c>
      <c r="R184" s="297">
        <f t="shared" si="83"/>
        <v>0</v>
      </c>
    </row>
    <row r="185" spans="1:18" s="115" customFormat="1">
      <c r="A185" s="88">
        <v>8</v>
      </c>
      <c r="B185" s="89" t="s">
        <v>513</v>
      </c>
      <c r="C185" s="90"/>
      <c r="D185" s="91"/>
      <c r="E185" s="102"/>
      <c r="F185" s="102"/>
      <c r="G185" s="306"/>
      <c r="H185" s="102"/>
      <c r="I185" s="307"/>
      <c r="J185" s="12">
        <f t="shared" si="64"/>
        <v>0</v>
      </c>
      <c r="K185" s="307"/>
      <c r="L185" s="12">
        <f t="shared" si="65"/>
        <v>0</v>
      </c>
      <c r="M185" s="306"/>
      <c r="N185" s="306"/>
      <c r="O185" s="307"/>
      <c r="P185" s="102"/>
      <c r="Q185" s="308"/>
      <c r="R185" s="102"/>
    </row>
    <row r="186" spans="1:18" s="114" customFormat="1">
      <c r="A186" s="79">
        <f>A185+0.01</f>
        <v>8.01</v>
      </c>
      <c r="B186" s="80" t="s">
        <v>859</v>
      </c>
      <c r="C186" s="81" t="s">
        <v>2</v>
      </c>
      <c r="D186" s="82">
        <v>1</v>
      </c>
      <c r="E186" s="82">
        <v>55837.72</v>
      </c>
      <c r="F186" s="82">
        <f>E186*D186</f>
        <v>55837.72</v>
      </c>
      <c r="G186" s="299"/>
      <c r="H186" s="297">
        <f t="shared" ref="H186:H194" si="86">G186*E186</f>
        <v>0</v>
      </c>
      <c r="I186" s="296">
        <v>1</v>
      </c>
      <c r="J186" s="12">
        <f t="shared" si="64"/>
        <v>55837.72</v>
      </c>
      <c r="K186" s="296"/>
      <c r="L186" s="12">
        <f t="shared" si="65"/>
        <v>0</v>
      </c>
      <c r="M186" s="299"/>
      <c r="N186" s="299"/>
      <c r="O186" s="296">
        <f t="shared" ref="O186:P194" si="87">G186+I186+K186+M186</f>
        <v>1</v>
      </c>
      <c r="P186" s="297">
        <f t="shared" si="87"/>
        <v>55837.72</v>
      </c>
      <c r="Q186" s="296">
        <f t="shared" ref="Q186:Q194" si="88">D186-O186</f>
        <v>0</v>
      </c>
      <c r="R186" s="297">
        <f t="shared" ref="R186:R194" si="89">F186-P186</f>
        <v>0</v>
      </c>
    </row>
    <row r="187" spans="1:18" s="114" customFormat="1" ht="31.5">
      <c r="A187" s="79">
        <f>A186+0.01</f>
        <v>8.02</v>
      </c>
      <c r="B187" s="80" t="s">
        <v>852</v>
      </c>
      <c r="C187" s="81" t="s">
        <v>2</v>
      </c>
      <c r="D187" s="82">
        <v>1</v>
      </c>
      <c r="E187" s="82">
        <v>28448.1</v>
      </c>
      <c r="F187" s="82">
        <f t="shared" ref="F187:F191" si="90">E187*D187</f>
        <v>28448.1</v>
      </c>
      <c r="G187" s="299"/>
      <c r="H187" s="297">
        <f t="shared" si="86"/>
        <v>0</v>
      </c>
      <c r="I187" s="296">
        <v>1</v>
      </c>
      <c r="J187" s="12">
        <f t="shared" si="64"/>
        <v>28448.1</v>
      </c>
      <c r="K187" s="296"/>
      <c r="L187" s="12">
        <f t="shared" si="65"/>
        <v>0</v>
      </c>
      <c r="M187" s="299"/>
      <c r="N187" s="299"/>
      <c r="O187" s="296">
        <f t="shared" si="87"/>
        <v>1</v>
      </c>
      <c r="P187" s="297">
        <f t="shared" si="87"/>
        <v>28448.1</v>
      </c>
      <c r="Q187" s="296">
        <f t="shared" si="88"/>
        <v>0</v>
      </c>
      <c r="R187" s="297">
        <f t="shared" si="89"/>
        <v>0</v>
      </c>
    </row>
    <row r="188" spans="1:18" s="114" customFormat="1">
      <c r="A188" s="79">
        <f t="shared" ref="A188:A194" si="91">A187+0.01</f>
        <v>8.0299999999999994</v>
      </c>
      <c r="B188" s="80" t="s">
        <v>478</v>
      </c>
      <c r="C188" s="81" t="s">
        <v>2</v>
      </c>
      <c r="D188" s="82">
        <v>2</v>
      </c>
      <c r="E188" s="82">
        <v>1070.05</v>
      </c>
      <c r="F188" s="82">
        <f t="shared" si="90"/>
        <v>2140.1</v>
      </c>
      <c r="G188" s="299"/>
      <c r="H188" s="297">
        <f t="shared" si="86"/>
        <v>0</v>
      </c>
      <c r="I188" s="296">
        <v>2</v>
      </c>
      <c r="J188" s="12">
        <f t="shared" si="64"/>
        <v>2140.1</v>
      </c>
      <c r="K188" s="296"/>
      <c r="L188" s="12">
        <f t="shared" si="65"/>
        <v>0</v>
      </c>
      <c r="M188" s="299"/>
      <c r="N188" s="299"/>
      <c r="O188" s="296">
        <f t="shared" si="87"/>
        <v>2</v>
      </c>
      <c r="P188" s="297">
        <f t="shared" si="87"/>
        <v>2140.1</v>
      </c>
      <c r="Q188" s="296">
        <f t="shared" si="88"/>
        <v>0</v>
      </c>
      <c r="R188" s="297">
        <f t="shared" si="89"/>
        <v>0</v>
      </c>
    </row>
    <row r="189" spans="1:18" s="114" customFormat="1">
      <c r="A189" s="79">
        <f t="shared" si="91"/>
        <v>8.0399999999999991</v>
      </c>
      <c r="B189" s="80" t="s">
        <v>828</v>
      </c>
      <c r="C189" s="81" t="s">
        <v>2</v>
      </c>
      <c r="D189" s="82">
        <v>1</v>
      </c>
      <c r="E189" s="82">
        <v>176.65</v>
      </c>
      <c r="F189" s="82">
        <f>E189*D189</f>
        <v>176.65</v>
      </c>
      <c r="G189" s="299"/>
      <c r="H189" s="297">
        <f t="shared" si="86"/>
        <v>0</v>
      </c>
      <c r="I189" s="296">
        <v>1</v>
      </c>
      <c r="J189" s="12">
        <f t="shared" si="64"/>
        <v>176.65</v>
      </c>
      <c r="K189" s="296"/>
      <c r="L189" s="12">
        <f t="shared" si="65"/>
        <v>0</v>
      </c>
      <c r="M189" s="299"/>
      <c r="N189" s="299"/>
      <c r="O189" s="296">
        <f t="shared" si="87"/>
        <v>1</v>
      </c>
      <c r="P189" s="297">
        <f t="shared" si="87"/>
        <v>176.65</v>
      </c>
      <c r="Q189" s="296">
        <f t="shared" si="88"/>
        <v>0</v>
      </c>
      <c r="R189" s="297">
        <f t="shared" si="89"/>
        <v>0</v>
      </c>
    </row>
    <row r="190" spans="1:18" s="114" customFormat="1">
      <c r="A190" s="79">
        <f t="shared" si="91"/>
        <v>8.0500000000000007</v>
      </c>
      <c r="B190" s="80" t="s">
        <v>829</v>
      </c>
      <c r="C190" s="81" t="s">
        <v>2</v>
      </c>
      <c r="D190" s="82">
        <v>2</v>
      </c>
      <c r="E190" s="82">
        <v>581.23</v>
      </c>
      <c r="F190" s="82">
        <f>E190*D190</f>
        <v>1162.46</v>
      </c>
      <c r="G190" s="299"/>
      <c r="H190" s="297">
        <f t="shared" si="86"/>
        <v>0</v>
      </c>
      <c r="I190" s="296">
        <v>2</v>
      </c>
      <c r="J190" s="12">
        <f t="shared" si="64"/>
        <v>1162.46</v>
      </c>
      <c r="K190" s="296"/>
      <c r="L190" s="12">
        <f t="shared" si="65"/>
        <v>0</v>
      </c>
      <c r="M190" s="299"/>
      <c r="N190" s="299"/>
      <c r="O190" s="296">
        <f t="shared" si="87"/>
        <v>2</v>
      </c>
      <c r="P190" s="297">
        <f t="shared" si="87"/>
        <v>1162.46</v>
      </c>
      <c r="Q190" s="296">
        <f t="shared" si="88"/>
        <v>0</v>
      </c>
      <c r="R190" s="297">
        <f t="shared" si="89"/>
        <v>0</v>
      </c>
    </row>
    <row r="191" spans="1:18" s="114" customFormat="1">
      <c r="A191" s="79">
        <f t="shared" si="91"/>
        <v>8.06</v>
      </c>
      <c r="B191" s="80" t="s">
        <v>860</v>
      </c>
      <c r="C191" s="81" t="s">
        <v>2</v>
      </c>
      <c r="D191" s="82">
        <v>3</v>
      </c>
      <c r="E191" s="82">
        <v>937.01</v>
      </c>
      <c r="F191" s="82">
        <f t="shared" si="90"/>
        <v>2811.03</v>
      </c>
      <c r="G191" s="299"/>
      <c r="H191" s="297">
        <f t="shared" si="86"/>
        <v>0</v>
      </c>
      <c r="I191" s="296">
        <v>3</v>
      </c>
      <c r="J191" s="12">
        <f t="shared" si="64"/>
        <v>2811.03</v>
      </c>
      <c r="K191" s="296"/>
      <c r="L191" s="12">
        <f t="shared" si="65"/>
        <v>0</v>
      </c>
      <c r="M191" s="299"/>
      <c r="N191" s="299"/>
      <c r="O191" s="296">
        <f t="shared" si="87"/>
        <v>3</v>
      </c>
      <c r="P191" s="297">
        <f t="shared" si="87"/>
        <v>2811.03</v>
      </c>
      <c r="Q191" s="296">
        <f t="shared" si="88"/>
        <v>0</v>
      </c>
      <c r="R191" s="297">
        <f t="shared" si="89"/>
        <v>0</v>
      </c>
    </row>
    <row r="192" spans="1:18" s="114" customFormat="1">
      <c r="A192" s="79">
        <f t="shared" si="91"/>
        <v>8.07</v>
      </c>
      <c r="B192" s="80" t="s">
        <v>861</v>
      </c>
      <c r="C192" s="81" t="s">
        <v>2</v>
      </c>
      <c r="D192" s="82">
        <v>1</v>
      </c>
      <c r="E192" s="82">
        <v>1106.71</v>
      </c>
      <c r="F192" s="82">
        <f>E192*D192</f>
        <v>1106.71</v>
      </c>
      <c r="G192" s="299"/>
      <c r="H192" s="297">
        <f t="shared" si="86"/>
        <v>0</v>
      </c>
      <c r="I192" s="296">
        <v>1</v>
      </c>
      <c r="J192" s="12">
        <f t="shared" si="64"/>
        <v>1106.71</v>
      </c>
      <c r="K192" s="296"/>
      <c r="L192" s="12">
        <f t="shared" si="65"/>
        <v>0</v>
      </c>
      <c r="M192" s="299"/>
      <c r="N192" s="299"/>
      <c r="O192" s="296">
        <f t="shared" si="87"/>
        <v>1</v>
      </c>
      <c r="P192" s="297">
        <f t="shared" si="87"/>
        <v>1106.71</v>
      </c>
      <c r="Q192" s="296">
        <f t="shared" si="88"/>
        <v>0</v>
      </c>
      <c r="R192" s="297">
        <f t="shared" si="89"/>
        <v>0</v>
      </c>
    </row>
    <row r="193" spans="1:18" s="114" customFormat="1">
      <c r="A193" s="79">
        <f t="shared" si="91"/>
        <v>8.08</v>
      </c>
      <c r="B193" s="80" t="s">
        <v>857</v>
      </c>
      <c r="C193" s="81" t="s">
        <v>2</v>
      </c>
      <c r="D193" s="82">
        <v>1</v>
      </c>
      <c r="E193" s="82">
        <v>845.42</v>
      </c>
      <c r="F193" s="82">
        <f t="shared" ref="F193:F194" si="92">E193*D193</f>
        <v>845.42</v>
      </c>
      <c r="G193" s="299"/>
      <c r="H193" s="297">
        <f t="shared" si="86"/>
        <v>0</v>
      </c>
      <c r="I193" s="296">
        <v>1</v>
      </c>
      <c r="J193" s="12">
        <f t="shared" si="64"/>
        <v>845.42</v>
      </c>
      <c r="K193" s="296"/>
      <c r="L193" s="12">
        <f t="shared" si="65"/>
        <v>0</v>
      </c>
      <c r="M193" s="299"/>
      <c r="N193" s="299"/>
      <c r="O193" s="296">
        <f t="shared" si="87"/>
        <v>1</v>
      </c>
      <c r="P193" s="297">
        <f t="shared" si="87"/>
        <v>845.42</v>
      </c>
      <c r="Q193" s="296">
        <f t="shared" si="88"/>
        <v>0</v>
      </c>
      <c r="R193" s="297">
        <f t="shared" si="89"/>
        <v>0</v>
      </c>
    </row>
    <row r="194" spans="1:18" s="114" customFormat="1">
      <c r="A194" s="79">
        <f t="shared" si="91"/>
        <v>8.09</v>
      </c>
      <c r="B194" s="80" t="s">
        <v>862</v>
      </c>
      <c r="C194" s="81" t="s">
        <v>2</v>
      </c>
      <c r="D194" s="82">
        <v>1</v>
      </c>
      <c r="E194" s="82">
        <v>3530.04</v>
      </c>
      <c r="F194" s="82">
        <f t="shared" si="92"/>
        <v>3530.04</v>
      </c>
      <c r="G194" s="299"/>
      <c r="H194" s="297">
        <f t="shared" si="86"/>
        <v>0</v>
      </c>
      <c r="I194" s="296">
        <v>1</v>
      </c>
      <c r="J194" s="12">
        <f t="shared" si="64"/>
        <v>3530.04</v>
      </c>
      <c r="K194" s="296"/>
      <c r="L194" s="12">
        <f t="shared" si="65"/>
        <v>0</v>
      </c>
      <c r="M194" s="299"/>
      <c r="N194" s="299"/>
      <c r="O194" s="296">
        <f t="shared" si="87"/>
        <v>1</v>
      </c>
      <c r="P194" s="297">
        <f t="shared" si="87"/>
        <v>3530.04</v>
      </c>
      <c r="Q194" s="296">
        <f t="shared" si="88"/>
        <v>0</v>
      </c>
      <c r="R194" s="297">
        <f t="shared" si="89"/>
        <v>0</v>
      </c>
    </row>
    <row r="195" spans="1:18">
      <c r="A195" s="85"/>
      <c r="B195" s="285" t="s">
        <v>452</v>
      </c>
      <c r="C195" s="76"/>
      <c r="D195" s="75"/>
      <c r="E195" s="77"/>
      <c r="F195" s="74"/>
      <c r="G195" s="301"/>
      <c r="H195" s="302"/>
      <c r="I195" s="303"/>
      <c r="J195" s="12">
        <f t="shared" si="64"/>
        <v>0</v>
      </c>
      <c r="K195" s="303"/>
      <c r="L195" s="12">
        <f t="shared" si="65"/>
        <v>0</v>
      </c>
      <c r="M195" s="301"/>
      <c r="N195" s="301"/>
      <c r="O195" s="303"/>
      <c r="P195" s="304"/>
      <c r="Q195" s="301"/>
      <c r="R195" s="304"/>
    </row>
    <row r="196" spans="1:18" s="114" customFormat="1">
      <c r="A196" s="79">
        <f>A194+0.01</f>
        <v>8.1</v>
      </c>
      <c r="B196" s="80" t="s">
        <v>839</v>
      </c>
      <c r="C196" s="81" t="s">
        <v>2</v>
      </c>
      <c r="D196" s="82">
        <v>2</v>
      </c>
      <c r="E196" s="82">
        <v>14307</v>
      </c>
      <c r="F196" s="82">
        <f t="shared" ref="F196:F197" si="93">E196*D196</f>
        <v>28614</v>
      </c>
      <c r="G196" s="299"/>
      <c r="H196" s="297">
        <f t="shared" ref="H196:H201" si="94">G196*E196</f>
        <v>0</v>
      </c>
      <c r="I196" s="296">
        <v>2</v>
      </c>
      <c r="J196" s="12">
        <f t="shared" si="64"/>
        <v>28614</v>
      </c>
      <c r="K196" s="296"/>
      <c r="L196" s="12">
        <f t="shared" si="65"/>
        <v>0</v>
      </c>
      <c r="M196" s="299"/>
      <c r="N196" s="299"/>
      <c r="O196" s="296">
        <f t="shared" ref="O196:P201" si="95">G196+I196+K196+M196</f>
        <v>2</v>
      </c>
      <c r="P196" s="297">
        <f t="shared" si="95"/>
        <v>28614</v>
      </c>
      <c r="Q196" s="296">
        <f t="shared" ref="Q196:Q201" si="96">D196-O196</f>
        <v>0</v>
      </c>
      <c r="R196" s="297">
        <f t="shared" ref="R196:R201" si="97">F196-P196</f>
        <v>0</v>
      </c>
    </row>
    <row r="197" spans="1:18" s="114" customFormat="1">
      <c r="A197" s="79">
        <f t="shared" ref="A197:A201" si="98">A196+0.01</f>
        <v>8.11</v>
      </c>
      <c r="B197" s="80" t="s">
        <v>840</v>
      </c>
      <c r="C197" s="81" t="s">
        <v>2</v>
      </c>
      <c r="D197" s="82">
        <v>2</v>
      </c>
      <c r="E197" s="82">
        <v>5014.8</v>
      </c>
      <c r="F197" s="82">
        <f t="shared" si="93"/>
        <v>10029.6</v>
      </c>
      <c r="G197" s="299"/>
      <c r="H197" s="297">
        <f t="shared" si="94"/>
        <v>0</v>
      </c>
      <c r="I197" s="296">
        <v>2</v>
      </c>
      <c r="J197" s="12">
        <f t="shared" si="64"/>
        <v>10029.6</v>
      </c>
      <c r="K197" s="296"/>
      <c r="L197" s="12">
        <f t="shared" si="65"/>
        <v>0</v>
      </c>
      <c r="M197" s="299"/>
      <c r="N197" s="299"/>
      <c r="O197" s="296">
        <f t="shared" si="95"/>
        <v>2</v>
      </c>
      <c r="P197" s="297">
        <f t="shared" si="95"/>
        <v>10029.6</v>
      </c>
      <c r="Q197" s="296">
        <f t="shared" si="96"/>
        <v>0</v>
      </c>
      <c r="R197" s="297">
        <f t="shared" si="97"/>
        <v>0</v>
      </c>
    </row>
    <row r="198" spans="1:18" s="114" customFormat="1">
      <c r="A198" s="79">
        <f t="shared" si="98"/>
        <v>8.1199999999999992</v>
      </c>
      <c r="B198" s="80" t="s">
        <v>87</v>
      </c>
      <c r="C198" s="81" t="s">
        <v>2</v>
      </c>
      <c r="D198" s="82">
        <v>4</v>
      </c>
      <c r="E198" s="82">
        <v>419</v>
      </c>
      <c r="F198" s="82">
        <f>E198*D198</f>
        <v>1676</v>
      </c>
      <c r="G198" s="299"/>
      <c r="H198" s="297">
        <f t="shared" si="94"/>
        <v>0</v>
      </c>
      <c r="I198" s="296">
        <v>4</v>
      </c>
      <c r="J198" s="12">
        <f t="shared" si="64"/>
        <v>1676</v>
      </c>
      <c r="K198" s="296"/>
      <c r="L198" s="12">
        <f t="shared" si="65"/>
        <v>0</v>
      </c>
      <c r="M198" s="299"/>
      <c r="N198" s="299"/>
      <c r="O198" s="296">
        <f t="shared" si="95"/>
        <v>4</v>
      </c>
      <c r="P198" s="297">
        <f t="shared" si="95"/>
        <v>1676</v>
      </c>
      <c r="Q198" s="296">
        <f t="shared" si="96"/>
        <v>0</v>
      </c>
      <c r="R198" s="297">
        <f t="shared" si="97"/>
        <v>0</v>
      </c>
    </row>
    <row r="199" spans="1:18" s="114" customFormat="1">
      <c r="A199" s="79">
        <f t="shared" si="98"/>
        <v>8.1300000000000008</v>
      </c>
      <c r="B199" s="80" t="s">
        <v>56</v>
      </c>
      <c r="C199" s="81" t="s">
        <v>2</v>
      </c>
      <c r="D199" s="82">
        <v>8</v>
      </c>
      <c r="E199" s="82">
        <v>307.38</v>
      </c>
      <c r="F199" s="82">
        <f>E199*D199</f>
        <v>2459.04</v>
      </c>
      <c r="G199" s="299"/>
      <c r="H199" s="297">
        <f t="shared" si="94"/>
        <v>0</v>
      </c>
      <c r="I199" s="296">
        <v>8</v>
      </c>
      <c r="J199" s="12">
        <f t="shared" si="64"/>
        <v>2459.04</v>
      </c>
      <c r="K199" s="296"/>
      <c r="L199" s="12">
        <f t="shared" si="65"/>
        <v>0</v>
      </c>
      <c r="M199" s="299"/>
      <c r="N199" s="299"/>
      <c r="O199" s="296">
        <f t="shared" si="95"/>
        <v>8</v>
      </c>
      <c r="P199" s="297">
        <f t="shared" si="95"/>
        <v>2459.04</v>
      </c>
      <c r="Q199" s="296">
        <f t="shared" si="96"/>
        <v>0</v>
      </c>
      <c r="R199" s="297">
        <f t="shared" si="97"/>
        <v>0</v>
      </c>
    </row>
    <row r="200" spans="1:18" s="114" customFormat="1">
      <c r="A200" s="79">
        <f t="shared" si="98"/>
        <v>8.14</v>
      </c>
      <c r="B200" s="80" t="s">
        <v>453</v>
      </c>
      <c r="C200" s="81" t="s">
        <v>2</v>
      </c>
      <c r="D200" s="82">
        <v>2</v>
      </c>
      <c r="E200" s="82">
        <v>529.20000000000005</v>
      </c>
      <c r="F200" s="82">
        <f>E200*D200</f>
        <v>1058.4000000000001</v>
      </c>
      <c r="G200" s="299"/>
      <c r="H200" s="297">
        <f t="shared" si="94"/>
        <v>0</v>
      </c>
      <c r="I200" s="296">
        <v>2</v>
      </c>
      <c r="J200" s="12">
        <f t="shared" ref="J200:J263" si="99">I200*E200</f>
        <v>1058.4000000000001</v>
      </c>
      <c r="K200" s="296"/>
      <c r="L200" s="12">
        <f t="shared" ref="L200:L263" si="100">K200*E200</f>
        <v>0</v>
      </c>
      <c r="M200" s="299"/>
      <c r="N200" s="299"/>
      <c r="O200" s="296">
        <f t="shared" si="95"/>
        <v>2</v>
      </c>
      <c r="P200" s="297">
        <f t="shared" si="95"/>
        <v>1058.4000000000001</v>
      </c>
      <c r="Q200" s="296">
        <f t="shared" si="96"/>
        <v>0</v>
      </c>
      <c r="R200" s="297">
        <f t="shared" si="97"/>
        <v>0</v>
      </c>
    </row>
    <row r="201" spans="1:18" s="114" customFormat="1">
      <c r="A201" s="79">
        <f t="shared" si="98"/>
        <v>8.15</v>
      </c>
      <c r="B201" s="80" t="s">
        <v>55</v>
      </c>
      <c r="C201" s="81" t="s">
        <v>2</v>
      </c>
      <c r="D201" s="82">
        <v>12</v>
      </c>
      <c r="E201" s="82">
        <v>306</v>
      </c>
      <c r="F201" s="82">
        <f>E201*D201</f>
        <v>3672</v>
      </c>
      <c r="G201" s="299"/>
      <c r="H201" s="297">
        <f t="shared" si="94"/>
        <v>0</v>
      </c>
      <c r="I201" s="296">
        <v>12</v>
      </c>
      <c r="J201" s="12">
        <f t="shared" si="99"/>
        <v>3672</v>
      </c>
      <c r="K201" s="296"/>
      <c r="L201" s="12">
        <f t="shared" si="100"/>
        <v>0</v>
      </c>
      <c r="M201" s="299"/>
      <c r="N201" s="299"/>
      <c r="O201" s="296">
        <f t="shared" si="95"/>
        <v>12</v>
      </c>
      <c r="P201" s="297">
        <f t="shared" si="95"/>
        <v>3672</v>
      </c>
      <c r="Q201" s="296">
        <f t="shared" si="96"/>
        <v>0</v>
      </c>
      <c r="R201" s="297">
        <f t="shared" si="97"/>
        <v>0</v>
      </c>
    </row>
    <row r="202" spans="1:18" s="115" customFormat="1" ht="31.5">
      <c r="A202" s="88">
        <v>9</v>
      </c>
      <c r="B202" s="89" t="s">
        <v>514</v>
      </c>
      <c r="C202" s="90"/>
      <c r="D202" s="91"/>
      <c r="E202" s="102"/>
      <c r="F202" s="102"/>
      <c r="G202" s="306"/>
      <c r="H202" s="102"/>
      <c r="I202" s="307"/>
      <c r="J202" s="12">
        <f t="shared" si="99"/>
        <v>0</v>
      </c>
      <c r="K202" s="307"/>
      <c r="L202" s="12">
        <f t="shared" si="100"/>
        <v>0</v>
      </c>
      <c r="M202" s="306"/>
      <c r="N202" s="306"/>
      <c r="O202" s="307"/>
      <c r="P202" s="102"/>
      <c r="Q202" s="308"/>
      <c r="R202" s="102"/>
    </row>
    <row r="203" spans="1:18" s="114" customFormat="1" ht="30" customHeight="1">
      <c r="A203" s="79">
        <f>A202+0.01</f>
        <v>9.01</v>
      </c>
      <c r="B203" s="80" t="s">
        <v>515</v>
      </c>
      <c r="C203" s="81" t="s">
        <v>2</v>
      </c>
      <c r="D203" s="82">
        <v>2</v>
      </c>
      <c r="E203" s="82">
        <v>8038.8</v>
      </c>
      <c r="F203" s="82">
        <f t="shared" ref="F203:F264" si="101">E203*D203</f>
        <v>16077.6</v>
      </c>
      <c r="G203" s="299"/>
      <c r="H203" s="297">
        <f t="shared" ref="H203:H266" si="102">G203*E203</f>
        <v>0</v>
      </c>
      <c r="I203" s="296">
        <v>2</v>
      </c>
      <c r="J203" s="12">
        <f t="shared" si="99"/>
        <v>16077.6</v>
      </c>
      <c r="K203" s="296"/>
      <c r="L203" s="12">
        <f t="shared" si="100"/>
        <v>0</v>
      </c>
      <c r="M203" s="299"/>
      <c r="N203" s="299"/>
      <c r="O203" s="296">
        <f t="shared" ref="O203:P266" si="103">G203+I203+K203+M203</f>
        <v>2</v>
      </c>
      <c r="P203" s="297">
        <f t="shared" si="103"/>
        <v>16077.6</v>
      </c>
      <c r="Q203" s="296">
        <f t="shared" ref="Q203:Q266" si="104">D203-O203</f>
        <v>0</v>
      </c>
      <c r="R203" s="297">
        <f t="shared" ref="R203:R266" si="105">F203-P203</f>
        <v>0</v>
      </c>
    </row>
    <row r="204" spans="1:18" s="114" customFormat="1" ht="30" customHeight="1">
      <c r="A204" s="79">
        <f t="shared" ref="A204:A264" si="106">A203+0.01</f>
        <v>9.02</v>
      </c>
      <c r="B204" s="80" t="s">
        <v>516</v>
      </c>
      <c r="C204" s="81" t="s">
        <v>2</v>
      </c>
      <c r="D204" s="82">
        <v>2</v>
      </c>
      <c r="E204" s="82">
        <v>3465</v>
      </c>
      <c r="F204" s="82">
        <f t="shared" si="101"/>
        <v>6930</v>
      </c>
      <c r="G204" s="299"/>
      <c r="H204" s="297">
        <f t="shared" si="102"/>
        <v>0</v>
      </c>
      <c r="I204" s="296">
        <v>2</v>
      </c>
      <c r="J204" s="12">
        <f t="shared" si="99"/>
        <v>6930</v>
      </c>
      <c r="K204" s="296"/>
      <c r="L204" s="12">
        <f t="shared" si="100"/>
        <v>0</v>
      </c>
      <c r="M204" s="299"/>
      <c r="N204" s="299"/>
      <c r="O204" s="296">
        <f t="shared" si="103"/>
        <v>2</v>
      </c>
      <c r="P204" s="297">
        <f t="shared" si="103"/>
        <v>6930</v>
      </c>
      <c r="Q204" s="296">
        <f t="shared" si="104"/>
        <v>0</v>
      </c>
      <c r="R204" s="297">
        <f t="shared" si="105"/>
        <v>0</v>
      </c>
    </row>
    <row r="205" spans="1:18" s="114" customFormat="1">
      <c r="A205" s="79">
        <f t="shared" si="106"/>
        <v>9.0299999999999994</v>
      </c>
      <c r="B205" s="309" t="s">
        <v>493</v>
      </c>
      <c r="C205" s="81" t="s">
        <v>2</v>
      </c>
      <c r="D205" s="82">
        <v>1</v>
      </c>
      <c r="E205" s="82">
        <v>13176.56</v>
      </c>
      <c r="F205" s="82">
        <f t="shared" si="101"/>
        <v>13176.56</v>
      </c>
      <c r="G205" s="299"/>
      <c r="H205" s="297">
        <f t="shared" si="102"/>
        <v>0</v>
      </c>
      <c r="I205" s="296">
        <v>1</v>
      </c>
      <c r="J205" s="12">
        <f t="shared" si="99"/>
        <v>13176.56</v>
      </c>
      <c r="K205" s="296"/>
      <c r="L205" s="12">
        <f t="shared" si="100"/>
        <v>0</v>
      </c>
      <c r="M205" s="299"/>
      <c r="N205" s="299"/>
      <c r="O205" s="296">
        <f t="shared" si="103"/>
        <v>1</v>
      </c>
      <c r="P205" s="297">
        <f t="shared" si="103"/>
        <v>13176.56</v>
      </c>
      <c r="Q205" s="296">
        <f t="shared" si="104"/>
        <v>0</v>
      </c>
      <c r="R205" s="297">
        <f t="shared" si="105"/>
        <v>0</v>
      </c>
    </row>
    <row r="206" spans="1:18" s="114" customFormat="1">
      <c r="A206" s="79">
        <f t="shared" si="106"/>
        <v>9.0399999999999991</v>
      </c>
      <c r="B206" s="309" t="s">
        <v>517</v>
      </c>
      <c r="C206" s="81" t="s">
        <v>2</v>
      </c>
      <c r="D206" s="82">
        <v>1</v>
      </c>
      <c r="E206" s="82">
        <v>6079.45</v>
      </c>
      <c r="F206" s="82">
        <f t="shared" si="101"/>
        <v>6079.45</v>
      </c>
      <c r="G206" s="299"/>
      <c r="H206" s="297">
        <f t="shared" si="102"/>
        <v>0</v>
      </c>
      <c r="I206" s="296">
        <v>1</v>
      </c>
      <c r="J206" s="12">
        <f t="shared" si="99"/>
        <v>6079.45</v>
      </c>
      <c r="K206" s="296"/>
      <c r="L206" s="12">
        <f t="shared" si="100"/>
        <v>0</v>
      </c>
      <c r="M206" s="299"/>
      <c r="N206" s="299"/>
      <c r="O206" s="296">
        <f t="shared" si="103"/>
        <v>1</v>
      </c>
      <c r="P206" s="297">
        <f t="shared" si="103"/>
        <v>6079.45</v>
      </c>
      <c r="Q206" s="296">
        <f t="shared" si="104"/>
        <v>0</v>
      </c>
      <c r="R206" s="297">
        <f t="shared" si="105"/>
        <v>0</v>
      </c>
    </row>
    <row r="207" spans="1:18" s="114" customFormat="1">
      <c r="A207" s="79">
        <f t="shared" si="106"/>
        <v>9.0500000000000007</v>
      </c>
      <c r="B207" s="309" t="s">
        <v>518</v>
      </c>
      <c r="C207" s="81" t="s">
        <v>2</v>
      </c>
      <c r="D207" s="82">
        <v>1</v>
      </c>
      <c r="E207" s="82">
        <v>5266.86</v>
      </c>
      <c r="F207" s="82">
        <f>E207*D207</f>
        <v>5266.86</v>
      </c>
      <c r="G207" s="299"/>
      <c r="H207" s="297">
        <f t="shared" si="102"/>
        <v>0</v>
      </c>
      <c r="I207" s="296">
        <v>1</v>
      </c>
      <c r="J207" s="12">
        <f t="shared" si="99"/>
        <v>5266.86</v>
      </c>
      <c r="K207" s="296"/>
      <c r="L207" s="12">
        <f t="shared" si="100"/>
        <v>0</v>
      </c>
      <c r="M207" s="299"/>
      <c r="N207" s="299"/>
      <c r="O207" s="296">
        <f t="shared" si="103"/>
        <v>1</v>
      </c>
      <c r="P207" s="297">
        <f t="shared" si="103"/>
        <v>5266.86</v>
      </c>
      <c r="Q207" s="296">
        <f t="shared" si="104"/>
        <v>0</v>
      </c>
      <c r="R207" s="297">
        <f t="shared" si="105"/>
        <v>0</v>
      </c>
    </row>
    <row r="208" spans="1:18" s="114" customFormat="1">
      <c r="A208" s="79">
        <f t="shared" si="106"/>
        <v>9.06</v>
      </c>
      <c r="B208" s="309" t="s">
        <v>519</v>
      </c>
      <c r="C208" s="81" t="s">
        <v>2</v>
      </c>
      <c r="D208" s="82">
        <v>2</v>
      </c>
      <c r="E208" s="82">
        <v>5745.8</v>
      </c>
      <c r="F208" s="82">
        <f t="shared" ref="F208:F210" si="107">E208*D208</f>
        <v>11491.6</v>
      </c>
      <c r="G208" s="299"/>
      <c r="H208" s="297">
        <f t="shared" si="102"/>
        <v>0</v>
      </c>
      <c r="I208" s="296">
        <v>2</v>
      </c>
      <c r="J208" s="12">
        <f t="shared" si="99"/>
        <v>11491.6</v>
      </c>
      <c r="K208" s="296"/>
      <c r="L208" s="12">
        <f t="shared" si="100"/>
        <v>0</v>
      </c>
      <c r="M208" s="299"/>
      <c r="N208" s="299"/>
      <c r="O208" s="296">
        <f t="shared" si="103"/>
        <v>2</v>
      </c>
      <c r="P208" s="297">
        <f t="shared" si="103"/>
        <v>11491.6</v>
      </c>
      <c r="Q208" s="296">
        <f t="shared" si="104"/>
        <v>0</v>
      </c>
      <c r="R208" s="297">
        <f t="shared" si="105"/>
        <v>0</v>
      </c>
    </row>
    <row r="209" spans="1:18" s="114" customFormat="1">
      <c r="A209" s="79">
        <f>A208+0.01</f>
        <v>9.07</v>
      </c>
      <c r="B209" s="309" t="s">
        <v>477</v>
      </c>
      <c r="C209" s="81" t="s">
        <v>2</v>
      </c>
      <c r="D209" s="82">
        <v>2</v>
      </c>
      <c r="E209" s="82">
        <v>1510.79</v>
      </c>
      <c r="F209" s="82">
        <f t="shared" si="107"/>
        <v>3021.58</v>
      </c>
      <c r="G209" s="299"/>
      <c r="H209" s="297">
        <f t="shared" si="102"/>
        <v>0</v>
      </c>
      <c r="I209" s="296">
        <v>2</v>
      </c>
      <c r="J209" s="12">
        <f t="shared" si="99"/>
        <v>3021.58</v>
      </c>
      <c r="K209" s="296"/>
      <c r="L209" s="12">
        <f t="shared" si="100"/>
        <v>0</v>
      </c>
      <c r="M209" s="299"/>
      <c r="N209" s="299"/>
      <c r="O209" s="296">
        <f t="shared" si="103"/>
        <v>2</v>
      </c>
      <c r="P209" s="297">
        <f t="shared" si="103"/>
        <v>3021.58</v>
      </c>
      <c r="Q209" s="296">
        <f t="shared" si="104"/>
        <v>0</v>
      </c>
      <c r="R209" s="297">
        <f t="shared" si="105"/>
        <v>0</v>
      </c>
    </row>
    <row r="210" spans="1:18" s="114" customFormat="1">
      <c r="A210" s="79">
        <f>A209+0.01</f>
        <v>9.08</v>
      </c>
      <c r="B210" s="309" t="s">
        <v>478</v>
      </c>
      <c r="C210" s="81" t="s">
        <v>2</v>
      </c>
      <c r="D210" s="82">
        <v>2</v>
      </c>
      <c r="E210" s="82">
        <v>1070.05</v>
      </c>
      <c r="F210" s="82">
        <f t="shared" si="107"/>
        <v>2140.1</v>
      </c>
      <c r="G210" s="299"/>
      <c r="H210" s="297">
        <f t="shared" si="102"/>
        <v>0</v>
      </c>
      <c r="I210" s="296">
        <v>2</v>
      </c>
      <c r="J210" s="12">
        <f t="shared" si="99"/>
        <v>2140.1</v>
      </c>
      <c r="K210" s="296"/>
      <c r="L210" s="12">
        <f t="shared" si="100"/>
        <v>0</v>
      </c>
      <c r="M210" s="299"/>
      <c r="N210" s="299"/>
      <c r="O210" s="296">
        <f t="shared" si="103"/>
        <v>2</v>
      </c>
      <c r="P210" s="297">
        <f t="shared" si="103"/>
        <v>2140.1</v>
      </c>
      <c r="Q210" s="296">
        <f t="shared" si="104"/>
        <v>0</v>
      </c>
      <c r="R210" s="297">
        <f t="shared" si="105"/>
        <v>0</v>
      </c>
    </row>
    <row r="211" spans="1:18" s="114" customFormat="1">
      <c r="A211" s="79">
        <f>A210+0.01</f>
        <v>9.09</v>
      </c>
      <c r="B211" s="309" t="s">
        <v>829</v>
      </c>
      <c r="C211" s="81" t="s">
        <v>2</v>
      </c>
      <c r="D211" s="82">
        <v>8</v>
      </c>
      <c r="E211" s="82">
        <v>581.23</v>
      </c>
      <c r="F211" s="82">
        <f>E211*D211</f>
        <v>4649.84</v>
      </c>
      <c r="G211" s="299"/>
      <c r="H211" s="297">
        <f t="shared" si="102"/>
        <v>0</v>
      </c>
      <c r="I211" s="296">
        <v>8</v>
      </c>
      <c r="J211" s="12">
        <f t="shared" si="99"/>
        <v>4649.84</v>
      </c>
      <c r="K211" s="296"/>
      <c r="L211" s="12">
        <f t="shared" si="100"/>
        <v>0</v>
      </c>
      <c r="M211" s="299"/>
      <c r="N211" s="299"/>
      <c r="O211" s="296">
        <f t="shared" si="103"/>
        <v>8</v>
      </c>
      <c r="P211" s="297">
        <f t="shared" si="103"/>
        <v>4649.84</v>
      </c>
      <c r="Q211" s="296">
        <f t="shared" si="104"/>
        <v>0</v>
      </c>
      <c r="R211" s="297">
        <f t="shared" si="105"/>
        <v>0</v>
      </c>
    </row>
    <row r="212" spans="1:18" s="114" customFormat="1">
      <c r="A212" s="79">
        <f>A211+0.01</f>
        <v>9.1</v>
      </c>
      <c r="B212" s="309" t="s">
        <v>87</v>
      </c>
      <c r="C212" s="81" t="s">
        <v>2</v>
      </c>
      <c r="D212" s="82">
        <v>8</v>
      </c>
      <c r="E212" s="82">
        <v>419</v>
      </c>
      <c r="F212" s="82">
        <f>E212*D212</f>
        <v>3352</v>
      </c>
      <c r="G212" s="299"/>
      <c r="H212" s="297">
        <f t="shared" si="102"/>
        <v>0</v>
      </c>
      <c r="I212" s="296">
        <v>8</v>
      </c>
      <c r="J212" s="12">
        <f t="shared" si="99"/>
        <v>3352</v>
      </c>
      <c r="K212" s="296"/>
      <c r="L212" s="12">
        <f t="shared" si="100"/>
        <v>0</v>
      </c>
      <c r="M212" s="299"/>
      <c r="N212" s="299"/>
      <c r="O212" s="296">
        <f t="shared" si="103"/>
        <v>8</v>
      </c>
      <c r="P212" s="297">
        <f t="shared" si="103"/>
        <v>3352</v>
      </c>
      <c r="Q212" s="296">
        <f t="shared" si="104"/>
        <v>0</v>
      </c>
      <c r="R212" s="297">
        <f t="shared" si="105"/>
        <v>0</v>
      </c>
    </row>
    <row r="213" spans="1:18" s="114" customFormat="1">
      <c r="A213" s="79">
        <f>A212+0.01</f>
        <v>9.11</v>
      </c>
      <c r="B213" s="309" t="s">
        <v>56</v>
      </c>
      <c r="C213" s="81" t="s">
        <v>2</v>
      </c>
      <c r="D213" s="82">
        <v>4</v>
      </c>
      <c r="E213" s="82">
        <v>307.38</v>
      </c>
      <c r="F213" s="82">
        <f>E213*D213</f>
        <v>1229.52</v>
      </c>
      <c r="G213" s="299"/>
      <c r="H213" s="297">
        <f t="shared" si="102"/>
        <v>0</v>
      </c>
      <c r="I213" s="296">
        <v>4</v>
      </c>
      <c r="J213" s="12">
        <f t="shared" si="99"/>
        <v>1229.52</v>
      </c>
      <c r="K213" s="296"/>
      <c r="L213" s="12">
        <f t="shared" si="100"/>
        <v>0</v>
      </c>
      <c r="M213" s="299"/>
      <c r="N213" s="299"/>
      <c r="O213" s="296">
        <f t="shared" si="103"/>
        <v>4</v>
      </c>
      <c r="P213" s="297">
        <f t="shared" si="103"/>
        <v>1229.52</v>
      </c>
      <c r="Q213" s="296">
        <f t="shared" si="104"/>
        <v>0</v>
      </c>
      <c r="R213" s="297">
        <f t="shared" si="105"/>
        <v>0</v>
      </c>
    </row>
    <row r="214" spans="1:18" s="114" customFormat="1">
      <c r="A214" s="79">
        <f t="shared" si="106"/>
        <v>9.1199999999999992</v>
      </c>
      <c r="B214" s="309" t="s">
        <v>520</v>
      </c>
      <c r="C214" s="81" t="s">
        <v>3</v>
      </c>
      <c r="D214" s="82">
        <v>8</v>
      </c>
      <c r="E214" s="82">
        <v>1033.1400000000001</v>
      </c>
      <c r="F214" s="82">
        <f t="shared" si="101"/>
        <v>8265.1200000000008</v>
      </c>
      <c r="G214" s="299"/>
      <c r="H214" s="297">
        <f t="shared" si="102"/>
        <v>0</v>
      </c>
      <c r="I214" s="296">
        <v>8</v>
      </c>
      <c r="J214" s="12">
        <f t="shared" si="99"/>
        <v>8265.1200000000008</v>
      </c>
      <c r="K214" s="296"/>
      <c r="L214" s="12">
        <f t="shared" si="100"/>
        <v>0</v>
      </c>
      <c r="M214" s="299"/>
      <c r="N214" s="299"/>
      <c r="O214" s="296">
        <f t="shared" si="103"/>
        <v>8</v>
      </c>
      <c r="P214" s="297">
        <f t="shared" si="103"/>
        <v>8265.1200000000008</v>
      </c>
      <c r="Q214" s="296">
        <f t="shared" si="104"/>
        <v>0</v>
      </c>
      <c r="R214" s="297">
        <f t="shared" si="105"/>
        <v>0</v>
      </c>
    </row>
    <row r="215" spans="1:18" s="114" customFormat="1">
      <c r="A215" s="79">
        <f t="shared" si="106"/>
        <v>9.1300000000000008</v>
      </c>
      <c r="B215" s="309" t="s">
        <v>521</v>
      </c>
      <c r="C215" s="81" t="s">
        <v>3</v>
      </c>
      <c r="D215" s="82">
        <v>44</v>
      </c>
      <c r="E215" s="82">
        <v>743.34</v>
      </c>
      <c r="F215" s="82">
        <f t="shared" si="101"/>
        <v>32706.959999999999</v>
      </c>
      <c r="G215" s="299"/>
      <c r="H215" s="297">
        <f t="shared" si="102"/>
        <v>0</v>
      </c>
      <c r="I215" s="296">
        <v>44</v>
      </c>
      <c r="J215" s="12">
        <f t="shared" si="99"/>
        <v>32706.959999999999</v>
      </c>
      <c r="K215" s="296"/>
      <c r="L215" s="12">
        <f t="shared" si="100"/>
        <v>0</v>
      </c>
      <c r="M215" s="299"/>
      <c r="N215" s="299"/>
      <c r="O215" s="296">
        <f t="shared" si="103"/>
        <v>44</v>
      </c>
      <c r="P215" s="297">
        <f t="shared" si="103"/>
        <v>32706.959999999999</v>
      </c>
      <c r="Q215" s="296">
        <f t="shared" si="104"/>
        <v>0</v>
      </c>
      <c r="R215" s="297">
        <f t="shared" si="105"/>
        <v>0</v>
      </c>
    </row>
    <row r="216" spans="1:18" s="114" customFormat="1">
      <c r="A216" s="79">
        <f t="shared" si="106"/>
        <v>9.14</v>
      </c>
      <c r="B216" s="309" t="s">
        <v>522</v>
      </c>
      <c r="C216" s="81" t="s">
        <v>3</v>
      </c>
      <c r="D216" s="82">
        <v>14</v>
      </c>
      <c r="E216" s="82">
        <v>534.67999999999995</v>
      </c>
      <c r="F216" s="82">
        <f t="shared" si="101"/>
        <v>7485.52</v>
      </c>
      <c r="G216" s="299"/>
      <c r="H216" s="297">
        <f t="shared" si="102"/>
        <v>0</v>
      </c>
      <c r="I216" s="296">
        <v>14</v>
      </c>
      <c r="J216" s="12">
        <f t="shared" si="99"/>
        <v>7485.52</v>
      </c>
      <c r="K216" s="296"/>
      <c r="L216" s="12">
        <f t="shared" si="100"/>
        <v>0</v>
      </c>
      <c r="M216" s="299"/>
      <c r="N216" s="299"/>
      <c r="O216" s="296">
        <f t="shared" si="103"/>
        <v>14</v>
      </c>
      <c r="P216" s="297">
        <f t="shared" si="103"/>
        <v>7485.52</v>
      </c>
      <c r="Q216" s="296">
        <f t="shared" si="104"/>
        <v>0</v>
      </c>
      <c r="R216" s="297">
        <f t="shared" si="105"/>
        <v>0</v>
      </c>
    </row>
    <row r="217" spans="1:18" s="114" customFormat="1">
      <c r="A217" s="79">
        <f t="shared" si="106"/>
        <v>9.15</v>
      </c>
      <c r="B217" s="309" t="s">
        <v>523</v>
      </c>
      <c r="C217" s="81" t="s">
        <v>3</v>
      </c>
      <c r="D217" s="82">
        <f>26+N("Т1-Т2, Г, ЖЧ")+48+N("ГВС, Г, ЖЧ")</f>
        <v>74</v>
      </c>
      <c r="E217" s="82">
        <v>453.54</v>
      </c>
      <c r="F217" s="82">
        <f t="shared" si="101"/>
        <v>33561.96</v>
      </c>
      <c r="G217" s="299"/>
      <c r="H217" s="297">
        <f t="shared" si="102"/>
        <v>0</v>
      </c>
      <c r="I217" s="296">
        <v>74</v>
      </c>
      <c r="J217" s="12">
        <f t="shared" si="99"/>
        <v>33561.96</v>
      </c>
      <c r="K217" s="296"/>
      <c r="L217" s="12">
        <f t="shared" si="100"/>
        <v>0</v>
      </c>
      <c r="M217" s="299"/>
      <c r="N217" s="299"/>
      <c r="O217" s="296">
        <f t="shared" si="103"/>
        <v>74</v>
      </c>
      <c r="P217" s="297">
        <f t="shared" si="103"/>
        <v>33561.96</v>
      </c>
      <c r="Q217" s="296">
        <f t="shared" si="104"/>
        <v>0</v>
      </c>
      <c r="R217" s="297">
        <f t="shared" si="105"/>
        <v>0</v>
      </c>
    </row>
    <row r="218" spans="1:18" s="114" customFormat="1">
      <c r="A218" s="79">
        <f t="shared" si="106"/>
        <v>9.16</v>
      </c>
      <c r="B218" s="309" t="s">
        <v>524</v>
      </c>
      <c r="C218" s="81" t="s">
        <v>3</v>
      </c>
      <c r="D218" s="82">
        <v>22</v>
      </c>
      <c r="E218" s="82">
        <v>334.72</v>
      </c>
      <c r="F218" s="82">
        <f t="shared" si="101"/>
        <v>7363.84</v>
      </c>
      <c r="G218" s="299"/>
      <c r="H218" s="297">
        <f t="shared" si="102"/>
        <v>0</v>
      </c>
      <c r="I218" s="296">
        <v>22</v>
      </c>
      <c r="J218" s="12">
        <f t="shared" si="99"/>
        <v>7363.84</v>
      </c>
      <c r="K218" s="296"/>
      <c r="L218" s="12">
        <f t="shared" si="100"/>
        <v>0</v>
      </c>
      <c r="M218" s="299"/>
      <c r="N218" s="299"/>
      <c r="O218" s="296">
        <f t="shared" si="103"/>
        <v>22</v>
      </c>
      <c r="P218" s="297">
        <f t="shared" si="103"/>
        <v>7363.84</v>
      </c>
      <c r="Q218" s="296">
        <f t="shared" si="104"/>
        <v>0</v>
      </c>
      <c r="R218" s="297">
        <f t="shared" si="105"/>
        <v>0</v>
      </c>
    </row>
    <row r="219" spans="1:18" s="114" customFormat="1">
      <c r="A219" s="79">
        <f t="shared" si="106"/>
        <v>9.17</v>
      </c>
      <c r="B219" s="309" t="s">
        <v>465</v>
      </c>
      <c r="C219" s="81" t="s">
        <v>3</v>
      </c>
      <c r="D219" s="82">
        <v>40</v>
      </c>
      <c r="E219" s="82">
        <v>280.22000000000003</v>
      </c>
      <c r="F219" s="82">
        <f t="shared" si="101"/>
        <v>11208.8</v>
      </c>
      <c r="G219" s="299"/>
      <c r="H219" s="297">
        <f t="shared" si="102"/>
        <v>0</v>
      </c>
      <c r="I219" s="296">
        <v>40</v>
      </c>
      <c r="J219" s="12">
        <f t="shared" si="99"/>
        <v>11208.8</v>
      </c>
      <c r="K219" s="296"/>
      <c r="L219" s="12">
        <f t="shared" si="100"/>
        <v>0</v>
      </c>
      <c r="M219" s="299"/>
      <c r="N219" s="299"/>
      <c r="O219" s="296">
        <f t="shared" si="103"/>
        <v>40</v>
      </c>
      <c r="P219" s="297">
        <f t="shared" si="103"/>
        <v>11208.8</v>
      </c>
      <c r="Q219" s="296">
        <f t="shared" si="104"/>
        <v>0</v>
      </c>
      <c r="R219" s="297">
        <f t="shared" si="105"/>
        <v>0</v>
      </c>
    </row>
    <row r="220" spans="1:18" s="114" customFormat="1">
      <c r="A220" s="79">
        <f t="shared" si="106"/>
        <v>9.18</v>
      </c>
      <c r="B220" s="309" t="s">
        <v>464</v>
      </c>
      <c r="C220" s="81" t="s">
        <v>3</v>
      </c>
      <c r="D220" s="82">
        <v>58</v>
      </c>
      <c r="E220" s="82">
        <v>225.5</v>
      </c>
      <c r="F220" s="82">
        <f t="shared" si="101"/>
        <v>13079</v>
      </c>
      <c r="G220" s="299"/>
      <c r="H220" s="297">
        <f t="shared" si="102"/>
        <v>0</v>
      </c>
      <c r="I220" s="296">
        <v>58</v>
      </c>
      <c r="J220" s="12">
        <f t="shared" si="99"/>
        <v>13079</v>
      </c>
      <c r="K220" s="296"/>
      <c r="L220" s="12">
        <f t="shared" si="100"/>
        <v>0</v>
      </c>
      <c r="M220" s="299"/>
      <c r="N220" s="299"/>
      <c r="O220" s="296">
        <f t="shared" si="103"/>
        <v>58</v>
      </c>
      <c r="P220" s="297">
        <f t="shared" si="103"/>
        <v>13079</v>
      </c>
      <c r="Q220" s="296">
        <f t="shared" si="104"/>
        <v>0</v>
      </c>
      <c r="R220" s="297">
        <f t="shared" si="105"/>
        <v>0</v>
      </c>
    </row>
    <row r="221" spans="1:18" s="114" customFormat="1">
      <c r="A221" s="79">
        <f t="shared" si="106"/>
        <v>9.19</v>
      </c>
      <c r="B221" s="309" t="s">
        <v>463</v>
      </c>
      <c r="C221" s="81" t="s">
        <v>3</v>
      </c>
      <c r="D221" s="82">
        <v>52</v>
      </c>
      <c r="E221" s="82">
        <v>174.42</v>
      </c>
      <c r="F221" s="82">
        <f t="shared" si="101"/>
        <v>9069.84</v>
      </c>
      <c r="G221" s="299"/>
      <c r="H221" s="297">
        <f t="shared" si="102"/>
        <v>0</v>
      </c>
      <c r="I221" s="296">
        <v>52</v>
      </c>
      <c r="J221" s="12">
        <f t="shared" si="99"/>
        <v>9069.84</v>
      </c>
      <c r="K221" s="296"/>
      <c r="L221" s="12">
        <f t="shared" si="100"/>
        <v>0</v>
      </c>
      <c r="M221" s="299"/>
      <c r="N221" s="299"/>
      <c r="O221" s="296">
        <f t="shared" si="103"/>
        <v>52</v>
      </c>
      <c r="P221" s="297">
        <f t="shared" si="103"/>
        <v>9069.84</v>
      </c>
      <c r="Q221" s="296">
        <f t="shared" si="104"/>
        <v>0</v>
      </c>
      <c r="R221" s="297">
        <f t="shared" si="105"/>
        <v>0</v>
      </c>
    </row>
    <row r="222" spans="1:18" s="114" customFormat="1">
      <c r="A222" s="79">
        <f t="shared" si="106"/>
        <v>9.1999999999999993</v>
      </c>
      <c r="B222" s="309" t="s">
        <v>462</v>
      </c>
      <c r="C222" s="81" t="s">
        <v>3</v>
      </c>
      <c r="D222" s="82">
        <v>2</v>
      </c>
      <c r="E222" s="82">
        <v>124.28</v>
      </c>
      <c r="F222" s="82">
        <f t="shared" si="101"/>
        <v>248.56</v>
      </c>
      <c r="G222" s="299"/>
      <c r="H222" s="297">
        <f t="shared" si="102"/>
        <v>0</v>
      </c>
      <c r="I222" s="296">
        <v>2</v>
      </c>
      <c r="J222" s="12">
        <f t="shared" si="99"/>
        <v>248.56</v>
      </c>
      <c r="K222" s="296"/>
      <c r="L222" s="12">
        <f t="shared" si="100"/>
        <v>0</v>
      </c>
      <c r="M222" s="299"/>
      <c r="N222" s="299"/>
      <c r="O222" s="296">
        <f t="shared" si="103"/>
        <v>2</v>
      </c>
      <c r="P222" s="297">
        <f t="shared" si="103"/>
        <v>248.56</v>
      </c>
      <c r="Q222" s="296">
        <f t="shared" si="104"/>
        <v>0</v>
      </c>
      <c r="R222" s="297">
        <f t="shared" si="105"/>
        <v>0</v>
      </c>
    </row>
    <row r="223" spans="1:18" s="114" customFormat="1">
      <c r="A223" s="79">
        <f t="shared" si="106"/>
        <v>9.2100000000000009</v>
      </c>
      <c r="B223" s="309" t="s">
        <v>461</v>
      </c>
      <c r="C223" s="81" t="s">
        <v>3</v>
      </c>
      <c r="D223" s="82">
        <v>16</v>
      </c>
      <c r="E223" s="82">
        <v>95.82</v>
      </c>
      <c r="F223" s="82">
        <f t="shared" si="101"/>
        <v>1533.12</v>
      </c>
      <c r="G223" s="299"/>
      <c r="H223" s="297">
        <f t="shared" si="102"/>
        <v>0</v>
      </c>
      <c r="I223" s="296">
        <v>16</v>
      </c>
      <c r="J223" s="12">
        <f t="shared" si="99"/>
        <v>1533.12</v>
      </c>
      <c r="K223" s="296"/>
      <c r="L223" s="12">
        <f t="shared" si="100"/>
        <v>0</v>
      </c>
      <c r="M223" s="299"/>
      <c r="N223" s="299"/>
      <c r="O223" s="296">
        <f t="shared" si="103"/>
        <v>16</v>
      </c>
      <c r="P223" s="297">
        <f t="shared" si="103"/>
        <v>1533.12</v>
      </c>
      <c r="Q223" s="296">
        <f t="shared" si="104"/>
        <v>0</v>
      </c>
      <c r="R223" s="297">
        <f t="shared" si="105"/>
        <v>0</v>
      </c>
    </row>
    <row r="224" spans="1:18" s="114" customFormat="1">
      <c r="A224" s="79">
        <f t="shared" si="106"/>
        <v>9.2200000000000006</v>
      </c>
      <c r="B224" s="309" t="s">
        <v>525</v>
      </c>
      <c r="C224" s="81" t="s">
        <v>2</v>
      </c>
      <c r="D224" s="82">
        <v>4</v>
      </c>
      <c r="E224" s="82">
        <v>735.32</v>
      </c>
      <c r="F224" s="82">
        <f t="shared" si="101"/>
        <v>2941.28</v>
      </c>
      <c r="G224" s="299"/>
      <c r="H224" s="297">
        <f t="shared" si="102"/>
        <v>0</v>
      </c>
      <c r="I224" s="296">
        <v>4</v>
      </c>
      <c r="J224" s="12">
        <f t="shared" si="99"/>
        <v>2941.28</v>
      </c>
      <c r="K224" s="296"/>
      <c r="L224" s="12">
        <f t="shared" si="100"/>
        <v>0</v>
      </c>
      <c r="M224" s="299"/>
      <c r="N224" s="299"/>
      <c r="O224" s="296">
        <f t="shared" si="103"/>
        <v>4</v>
      </c>
      <c r="P224" s="297">
        <f t="shared" si="103"/>
        <v>2941.28</v>
      </c>
      <c r="Q224" s="296">
        <f t="shared" si="104"/>
        <v>0</v>
      </c>
      <c r="R224" s="297">
        <f t="shared" si="105"/>
        <v>0</v>
      </c>
    </row>
    <row r="225" spans="1:18" s="114" customFormat="1">
      <c r="A225" s="79">
        <f t="shared" si="106"/>
        <v>9.23</v>
      </c>
      <c r="B225" s="309" t="s">
        <v>526</v>
      </c>
      <c r="C225" s="81" t="s">
        <v>2</v>
      </c>
      <c r="D225" s="82">
        <v>28</v>
      </c>
      <c r="E225" s="82">
        <v>363</v>
      </c>
      <c r="F225" s="82">
        <f t="shared" si="101"/>
        <v>10164</v>
      </c>
      <c r="G225" s="299"/>
      <c r="H225" s="297">
        <f t="shared" si="102"/>
        <v>0</v>
      </c>
      <c r="I225" s="296">
        <v>28</v>
      </c>
      <c r="J225" s="12">
        <f t="shared" si="99"/>
        <v>10164</v>
      </c>
      <c r="K225" s="296"/>
      <c r="L225" s="12">
        <f t="shared" si="100"/>
        <v>0</v>
      </c>
      <c r="M225" s="299"/>
      <c r="N225" s="299"/>
      <c r="O225" s="296">
        <f t="shared" si="103"/>
        <v>28</v>
      </c>
      <c r="P225" s="297">
        <f t="shared" si="103"/>
        <v>10164</v>
      </c>
      <c r="Q225" s="296">
        <f t="shared" si="104"/>
        <v>0</v>
      </c>
      <c r="R225" s="297">
        <f t="shared" si="105"/>
        <v>0</v>
      </c>
    </row>
    <row r="226" spans="1:18" s="114" customFormat="1">
      <c r="A226" s="79">
        <f t="shared" si="106"/>
        <v>9.24</v>
      </c>
      <c r="B226" s="309" t="s">
        <v>527</v>
      </c>
      <c r="C226" s="81" t="s">
        <v>2</v>
      </c>
      <c r="D226" s="82">
        <v>4</v>
      </c>
      <c r="E226" s="82">
        <v>236.5</v>
      </c>
      <c r="F226" s="82">
        <f t="shared" si="101"/>
        <v>946</v>
      </c>
      <c r="G226" s="299"/>
      <c r="H226" s="297">
        <f t="shared" si="102"/>
        <v>0</v>
      </c>
      <c r="I226" s="296">
        <v>4</v>
      </c>
      <c r="J226" s="12">
        <f t="shared" si="99"/>
        <v>946</v>
      </c>
      <c r="K226" s="296"/>
      <c r="L226" s="12">
        <f t="shared" si="100"/>
        <v>0</v>
      </c>
      <c r="M226" s="299"/>
      <c r="N226" s="299"/>
      <c r="O226" s="296">
        <f t="shared" si="103"/>
        <v>4</v>
      </c>
      <c r="P226" s="297">
        <f t="shared" si="103"/>
        <v>946</v>
      </c>
      <c r="Q226" s="296">
        <f t="shared" si="104"/>
        <v>0</v>
      </c>
      <c r="R226" s="297">
        <f t="shared" si="105"/>
        <v>0</v>
      </c>
    </row>
    <row r="227" spans="1:18" s="114" customFormat="1">
      <c r="A227" s="79">
        <f t="shared" si="106"/>
        <v>9.25</v>
      </c>
      <c r="B227" s="309" t="s">
        <v>528</v>
      </c>
      <c r="C227" s="81" t="s">
        <v>2</v>
      </c>
      <c r="D227" s="82">
        <v>36</v>
      </c>
      <c r="E227" s="82">
        <v>174</v>
      </c>
      <c r="F227" s="82">
        <f t="shared" si="101"/>
        <v>6264</v>
      </c>
      <c r="G227" s="299"/>
      <c r="H227" s="297">
        <f t="shared" si="102"/>
        <v>0</v>
      </c>
      <c r="I227" s="296">
        <v>36</v>
      </c>
      <c r="J227" s="12">
        <f t="shared" si="99"/>
        <v>6264</v>
      </c>
      <c r="K227" s="296"/>
      <c r="L227" s="12">
        <f t="shared" si="100"/>
        <v>0</v>
      </c>
      <c r="M227" s="299"/>
      <c r="N227" s="299"/>
      <c r="O227" s="296">
        <f t="shared" si="103"/>
        <v>36</v>
      </c>
      <c r="P227" s="297">
        <f t="shared" si="103"/>
        <v>6264</v>
      </c>
      <c r="Q227" s="296">
        <f t="shared" si="104"/>
        <v>0</v>
      </c>
      <c r="R227" s="297">
        <f t="shared" si="105"/>
        <v>0</v>
      </c>
    </row>
    <row r="228" spans="1:18" s="114" customFormat="1">
      <c r="A228" s="79">
        <f t="shared" si="106"/>
        <v>9.26</v>
      </c>
      <c r="B228" s="309" t="s">
        <v>529</v>
      </c>
      <c r="C228" s="81" t="s">
        <v>2</v>
      </c>
      <c r="D228" s="82">
        <v>26</v>
      </c>
      <c r="E228" s="82">
        <v>108.9</v>
      </c>
      <c r="F228" s="82">
        <f t="shared" si="101"/>
        <v>2831.4</v>
      </c>
      <c r="G228" s="299"/>
      <c r="H228" s="297">
        <f t="shared" si="102"/>
        <v>0</v>
      </c>
      <c r="I228" s="296">
        <v>26</v>
      </c>
      <c r="J228" s="12">
        <f t="shared" si="99"/>
        <v>2831.4</v>
      </c>
      <c r="K228" s="296"/>
      <c r="L228" s="12">
        <f t="shared" si="100"/>
        <v>0</v>
      </c>
      <c r="M228" s="299"/>
      <c r="N228" s="299"/>
      <c r="O228" s="296">
        <f t="shared" si="103"/>
        <v>26</v>
      </c>
      <c r="P228" s="297">
        <f t="shared" si="103"/>
        <v>2831.4</v>
      </c>
      <c r="Q228" s="296">
        <f t="shared" si="104"/>
        <v>0</v>
      </c>
      <c r="R228" s="297">
        <f t="shared" si="105"/>
        <v>0</v>
      </c>
    </row>
    <row r="229" spans="1:18" s="114" customFormat="1">
      <c r="A229" s="79">
        <f>A228+0.01</f>
        <v>9.27</v>
      </c>
      <c r="B229" s="309" t="s">
        <v>530</v>
      </c>
      <c r="C229" s="81" t="s">
        <v>2</v>
      </c>
      <c r="D229" s="82">
        <v>4</v>
      </c>
      <c r="E229" s="82">
        <v>338.8</v>
      </c>
      <c r="F229" s="82">
        <f t="shared" si="101"/>
        <v>1355.2</v>
      </c>
      <c r="G229" s="299"/>
      <c r="H229" s="297">
        <f t="shared" si="102"/>
        <v>0</v>
      </c>
      <c r="I229" s="296">
        <v>4</v>
      </c>
      <c r="J229" s="12">
        <f t="shared" si="99"/>
        <v>1355.2</v>
      </c>
      <c r="K229" s="296"/>
      <c r="L229" s="12">
        <f t="shared" si="100"/>
        <v>0</v>
      </c>
      <c r="M229" s="299"/>
      <c r="N229" s="299"/>
      <c r="O229" s="296">
        <f t="shared" si="103"/>
        <v>4</v>
      </c>
      <c r="P229" s="297">
        <f t="shared" si="103"/>
        <v>1355.2</v>
      </c>
      <c r="Q229" s="296">
        <f t="shared" si="104"/>
        <v>0</v>
      </c>
      <c r="R229" s="297">
        <f t="shared" si="105"/>
        <v>0</v>
      </c>
    </row>
    <row r="230" spans="1:18" s="114" customFormat="1">
      <c r="A230" s="79">
        <f t="shared" si="106"/>
        <v>9.2799999999999994</v>
      </c>
      <c r="B230" s="309" t="s">
        <v>216</v>
      </c>
      <c r="C230" s="81" t="s">
        <v>2</v>
      </c>
      <c r="D230" s="82">
        <v>6</v>
      </c>
      <c r="E230" s="82">
        <v>114.95</v>
      </c>
      <c r="F230" s="82">
        <f t="shared" si="101"/>
        <v>689.7</v>
      </c>
      <c r="G230" s="299"/>
      <c r="H230" s="297">
        <f t="shared" si="102"/>
        <v>0</v>
      </c>
      <c r="I230" s="296">
        <v>6</v>
      </c>
      <c r="J230" s="12">
        <f t="shared" si="99"/>
        <v>689.7</v>
      </c>
      <c r="K230" s="296"/>
      <c r="L230" s="12">
        <f t="shared" si="100"/>
        <v>0</v>
      </c>
      <c r="M230" s="299"/>
      <c r="N230" s="299"/>
      <c r="O230" s="296">
        <f t="shared" si="103"/>
        <v>6</v>
      </c>
      <c r="P230" s="297">
        <f t="shared" si="103"/>
        <v>689.7</v>
      </c>
      <c r="Q230" s="296">
        <f t="shared" si="104"/>
        <v>0</v>
      </c>
      <c r="R230" s="297">
        <f t="shared" si="105"/>
        <v>0</v>
      </c>
    </row>
    <row r="231" spans="1:18" s="114" customFormat="1">
      <c r="A231" s="79">
        <f t="shared" si="106"/>
        <v>9.2899999999999991</v>
      </c>
      <c r="B231" s="309" t="s">
        <v>173</v>
      </c>
      <c r="C231" s="81" t="s">
        <v>3</v>
      </c>
      <c r="D231" s="82">
        <v>12</v>
      </c>
      <c r="E231" s="82">
        <v>1148.55</v>
      </c>
      <c r="F231" s="82">
        <f t="shared" si="101"/>
        <v>13782.6</v>
      </c>
      <c r="G231" s="299"/>
      <c r="H231" s="297">
        <f t="shared" si="102"/>
        <v>0</v>
      </c>
      <c r="I231" s="296">
        <v>12</v>
      </c>
      <c r="J231" s="12">
        <f t="shared" si="99"/>
        <v>13782.6</v>
      </c>
      <c r="K231" s="296"/>
      <c r="L231" s="12">
        <f t="shared" si="100"/>
        <v>0</v>
      </c>
      <c r="M231" s="299"/>
      <c r="N231" s="299"/>
      <c r="O231" s="296">
        <f t="shared" si="103"/>
        <v>12</v>
      </c>
      <c r="P231" s="297">
        <f t="shared" si="103"/>
        <v>13782.6</v>
      </c>
      <c r="Q231" s="296">
        <f t="shared" si="104"/>
        <v>0</v>
      </c>
      <c r="R231" s="297">
        <f t="shared" si="105"/>
        <v>0</v>
      </c>
    </row>
    <row r="232" spans="1:18" s="114" customFormat="1">
      <c r="A232" s="79">
        <f t="shared" si="106"/>
        <v>9.3000000000000007</v>
      </c>
      <c r="B232" s="309" t="s">
        <v>172</v>
      </c>
      <c r="C232" s="81" t="s">
        <v>3</v>
      </c>
      <c r="D232" s="82">
        <v>8</v>
      </c>
      <c r="E232" s="82">
        <v>892.24</v>
      </c>
      <c r="F232" s="82">
        <f t="shared" si="101"/>
        <v>7137.92</v>
      </c>
      <c r="G232" s="299"/>
      <c r="H232" s="297">
        <f t="shared" si="102"/>
        <v>0</v>
      </c>
      <c r="I232" s="296">
        <v>8</v>
      </c>
      <c r="J232" s="12">
        <f t="shared" si="99"/>
        <v>7137.92</v>
      </c>
      <c r="K232" s="296"/>
      <c r="L232" s="12">
        <f t="shared" si="100"/>
        <v>0</v>
      </c>
      <c r="M232" s="299"/>
      <c r="N232" s="299"/>
      <c r="O232" s="296">
        <f t="shared" si="103"/>
        <v>8</v>
      </c>
      <c r="P232" s="297">
        <f t="shared" si="103"/>
        <v>7137.92</v>
      </c>
      <c r="Q232" s="296">
        <f t="shared" si="104"/>
        <v>0</v>
      </c>
      <c r="R232" s="297">
        <f t="shared" si="105"/>
        <v>0</v>
      </c>
    </row>
    <row r="233" spans="1:18" s="114" customFormat="1">
      <c r="A233" s="79">
        <f t="shared" si="106"/>
        <v>9.31</v>
      </c>
      <c r="B233" s="309" t="s">
        <v>171</v>
      </c>
      <c r="C233" s="81" t="s">
        <v>3</v>
      </c>
      <c r="D233" s="82">
        <v>8</v>
      </c>
      <c r="E233" s="82">
        <v>777.6</v>
      </c>
      <c r="F233" s="82">
        <f t="shared" si="101"/>
        <v>6220.8</v>
      </c>
      <c r="G233" s="299"/>
      <c r="H233" s="297">
        <f t="shared" si="102"/>
        <v>0</v>
      </c>
      <c r="I233" s="296">
        <v>8</v>
      </c>
      <c r="J233" s="12">
        <f t="shared" si="99"/>
        <v>6220.8</v>
      </c>
      <c r="K233" s="296"/>
      <c r="L233" s="12">
        <f t="shared" si="100"/>
        <v>0</v>
      </c>
      <c r="M233" s="299"/>
      <c r="N233" s="299"/>
      <c r="O233" s="296">
        <f t="shared" si="103"/>
        <v>8</v>
      </c>
      <c r="P233" s="297">
        <f t="shared" si="103"/>
        <v>6220.8</v>
      </c>
      <c r="Q233" s="296">
        <f t="shared" si="104"/>
        <v>0</v>
      </c>
      <c r="R233" s="297">
        <f t="shared" si="105"/>
        <v>0</v>
      </c>
    </row>
    <row r="234" spans="1:18" s="114" customFormat="1">
      <c r="A234" s="79">
        <f>A233+0.01</f>
        <v>9.32</v>
      </c>
      <c r="B234" s="309" t="s">
        <v>174</v>
      </c>
      <c r="C234" s="81" t="s">
        <v>3</v>
      </c>
      <c r="D234" s="82">
        <v>6</v>
      </c>
      <c r="E234" s="82">
        <v>593.74</v>
      </c>
      <c r="F234" s="82">
        <f t="shared" si="101"/>
        <v>3562.44</v>
      </c>
      <c r="G234" s="299"/>
      <c r="H234" s="297">
        <f t="shared" si="102"/>
        <v>0</v>
      </c>
      <c r="I234" s="296">
        <v>6</v>
      </c>
      <c r="J234" s="12">
        <f t="shared" si="99"/>
        <v>3562.44</v>
      </c>
      <c r="K234" s="296"/>
      <c r="L234" s="12">
        <f t="shared" si="100"/>
        <v>0</v>
      </c>
      <c r="M234" s="299"/>
      <c r="N234" s="299"/>
      <c r="O234" s="296">
        <f t="shared" si="103"/>
        <v>6</v>
      </c>
      <c r="P234" s="297">
        <f t="shared" si="103"/>
        <v>3562.44</v>
      </c>
      <c r="Q234" s="296">
        <f t="shared" si="104"/>
        <v>0</v>
      </c>
      <c r="R234" s="297">
        <f t="shared" si="105"/>
        <v>0</v>
      </c>
    </row>
    <row r="235" spans="1:18" s="114" customFormat="1">
      <c r="A235" s="79">
        <f t="shared" si="106"/>
        <v>9.33</v>
      </c>
      <c r="B235" s="309" t="s">
        <v>170</v>
      </c>
      <c r="C235" s="81" t="s">
        <v>3</v>
      </c>
      <c r="D235" s="82">
        <v>10</v>
      </c>
      <c r="E235" s="82">
        <v>418.54</v>
      </c>
      <c r="F235" s="82">
        <f t="shared" si="101"/>
        <v>4185.3999999999996</v>
      </c>
      <c r="G235" s="299"/>
      <c r="H235" s="297">
        <f t="shared" si="102"/>
        <v>0</v>
      </c>
      <c r="I235" s="296">
        <v>10</v>
      </c>
      <c r="J235" s="12">
        <f t="shared" si="99"/>
        <v>4185.3999999999996</v>
      </c>
      <c r="K235" s="296"/>
      <c r="L235" s="12">
        <f t="shared" si="100"/>
        <v>0</v>
      </c>
      <c r="M235" s="299"/>
      <c r="N235" s="299"/>
      <c r="O235" s="296">
        <f t="shared" si="103"/>
        <v>10</v>
      </c>
      <c r="P235" s="297">
        <f t="shared" si="103"/>
        <v>4185.3999999999996</v>
      </c>
      <c r="Q235" s="296">
        <f t="shared" si="104"/>
        <v>0</v>
      </c>
      <c r="R235" s="297">
        <f t="shared" si="105"/>
        <v>0</v>
      </c>
    </row>
    <row r="236" spans="1:18" s="114" customFormat="1">
      <c r="A236" s="79">
        <f t="shared" si="106"/>
        <v>9.34</v>
      </c>
      <c r="B236" s="309" t="s">
        <v>531</v>
      </c>
      <c r="C236" s="81" t="s">
        <v>2</v>
      </c>
      <c r="D236" s="82">
        <v>8</v>
      </c>
      <c r="E236" s="82">
        <v>1290.2</v>
      </c>
      <c r="F236" s="82">
        <f t="shared" si="101"/>
        <v>10321.6</v>
      </c>
      <c r="G236" s="299"/>
      <c r="H236" s="297">
        <f t="shared" si="102"/>
        <v>0</v>
      </c>
      <c r="I236" s="296">
        <v>8</v>
      </c>
      <c r="J236" s="12">
        <f t="shared" si="99"/>
        <v>10321.6</v>
      </c>
      <c r="K236" s="296"/>
      <c r="L236" s="12">
        <f t="shared" si="100"/>
        <v>0</v>
      </c>
      <c r="M236" s="299"/>
      <c r="N236" s="299"/>
      <c r="O236" s="296">
        <f t="shared" si="103"/>
        <v>8</v>
      </c>
      <c r="P236" s="297">
        <f t="shared" si="103"/>
        <v>10321.6</v>
      </c>
      <c r="Q236" s="296">
        <f t="shared" si="104"/>
        <v>0</v>
      </c>
      <c r="R236" s="297">
        <f t="shared" si="105"/>
        <v>0</v>
      </c>
    </row>
    <row r="237" spans="1:18" s="114" customFormat="1">
      <c r="A237" s="79">
        <f t="shared" si="106"/>
        <v>9.35</v>
      </c>
      <c r="B237" s="309" t="s">
        <v>532</v>
      </c>
      <c r="C237" s="81" t="s">
        <v>2</v>
      </c>
      <c r="D237" s="82">
        <v>8</v>
      </c>
      <c r="E237" s="82">
        <v>868.3</v>
      </c>
      <c r="F237" s="82">
        <f t="shared" si="101"/>
        <v>6946.4</v>
      </c>
      <c r="G237" s="299"/>
      <c r="H237" s="297">
        <f t="shared" si="102"/>
        <v>0</v>
      </c>
      <c r="I237" s="296">
        <v>8</v>
      </c>
      <c r="J237" s="12">
        <f t="shared" si="99"/>
        <v>6946.4</v>
      </c>
      <c r="K237" s="296"/>
      <c r="L237" s="12">
        <f t="shared" si="100"/>
        <v>0</v>
      </c>
      <c r="M237" s="299"/>
      <c r="N237" s="299"/>
      <c r="O237" s="296">
        <f t="shared" si="103"/>
        <v>8</v>
      </c>
      <c r="P237" s="297">
        <f t="shared" si="103"/>
        <v>6946.4</v>
      </c>
      <c r="Q237" s="296">
        <f t="shared" si="104"/>
        <v>0</v>
      </c>
      <c r="R237" s="297">
        <f t="shared" si="105"/>
        <v>0</v>
      </c>
    </row>
    <row r="238" spans="1:18" s="114" customFormat="1">
      <c r="A238" s="79">
        <f t="shared" si="106"/>
        <v>9.36</v>
      </c>
      <c r="B238" s="309" t="s">
        <v>533</v>
      </c>
      <c r="C238" s="81" t="s">
        <v>2</v>
      </c>
      <c r="D238" s="82">
        <v>12</v>
      </c>
      <c r="E238" s="82">
        <v>707.3</v>
      </c>
      <c r="F238" s="82">
        <f t="shared" si="101"/>
        <v>8487.6</v>
      </c>
      <c r="G238" s="299"/>
      <c r="H238" s="297">
        <f t="shared" si="102"/>
        <v>0</v>
      </c>
      <c r="I238" s="296">
        <v>12</v>
      </c>
      <c r="J238" s="12">
        <f t="shared" si="99"/>
        <v>8487.6</v>
      </c>
      <c r="K238" s="296"/>
      <c r="L238" s="12">
        <f t="shared" si="100"/>
        <v>0</v>
      </c>
      <c r="M238" s="299"/>
      <c r="N238" s="299"/>
      <c r="O238" s="296">
        <f t="shared" si="103"/>
        <v>12</v>
      </c>
      <c r="P238" s="297">
        <f t="shared" si="103"/>
        <v>8487.6</v>
      </c>
      <c r="Q238" s="296">
        <f t="shared" si="104"/>
        <v>0</v>
      </c>
      <c r="R238" s="297">
        <f t="shared" si="105"/>
        <v>0</v>
      </c>
    </row>
    <row r="239" spans="1:18" s="114" customFormat="1">
      <c r="A239" s="79">
        <f t="shared" si="106"/>
        <v>9.3699999999999992</v>
      </c>
      <c r="B239" s="309" t="s">
        <v>534</v>
      </c>
      <c r="C239" s="81" t="s">
        <v>2</v>
      </c>
      <c r="D239" s="82">
        <v>6</v>
      </c>
      <c r="E239" s="82">
        <v>345</v>
      </c>
      <c r="F239" s="82">
        <f t="shared" si="101"/>
        <v>2070</v>
      </c>
      <c r="G239" s="299"/>
      <c r="H239" s="297">
        <f t="shared" si="102"/>
        <v>0</v>
      </c>
      <c r="I239" s="296">
        <v>6</v>
      </c>
      <c r="J239" s="12">
        <f t="shared" si="99"/>
        <v>2070</v>
      </c>
      <c r="K239" s="296"/>
      <c r="L239" s="12">
        <f t="shared" si="100"/>
        <v>0</v>
      </c>
      <c r="M239" s="299"/>
      <c r="N239" s="299"/>
      <c r="O239" s="296">
        <f t="shared" si="103"/>
        <v>6</v>
      </c>
      <c r="P239" s="297">
        <f t="shared" si="103"/>
        <v>2070</v>
      </c>
      <c r="Q239" s="296">
        <f t="shared" si="104"/>
        <v>0</v>
      </c>
      <c r="R239" s="297">
        <f t="shared" si="105"/>
        <v>0</v>
      </c>
    </row>
    <row r="240" spans="1:18" s="114" customFormat="1">
      <c r="A240" s="79">
        <f t="shared" si="106"/>
        <v>9.3800000000000008</v>
      </c>
      <c r="B240" s="309" t="s">
        <v>535</v>
      </c>
      <c r="C240" s="81" t="s">
        <v>2</v>
      </c>
      <c r="D240" s="82">
        <v>8</v>
      </c>
      <c r="E240" s="82">
        <v>272.54000000000002</v>
      </c>
      <c r="F240" s="82">
        <f t="shared" si="101"/>
        <v>2180.3200000000002</v>
      </c>
      <c r="G240" s="299"/>
      <c r="H240" s="297">
        <f t="shared" si="102"/>
        <v>0</v>
      </c>
      <c r="I240" s="296">
        <v>8</v>
      </c>
      <c r="J240" s="12">
        <f t="shared" si="99"/>
        <v>2180.3200000000002</v>
      </c>
      <c r="K240" s="296"/>
      <c r="L240" s="12">
        <f t="shared" si="100"/>
        <v>0</v>
      </c>
      <c r="M240" s="299"/>
      <c r="N240" s="299"/>
      <c r="O240" s="296">
        <f t="shared" si="103"/>
        <v>8</v>
      </c>
      <c r="P240" s="297">
        <f t="shared" si="103"/>
        <v>2180.3200000000002</v>
      </c>
      <c r="Q240" s="296">
        <f t="shared" si="104"/>
        <v>0</v>
      </c>
      <c r="R240" s="297">
        <f t="shared" si="105"/>
        <v>0</v>
      </c>
    </row>
    <row r="241" spans="1:18" s="114" customFormat="1">
      <c r="A241" s="79">
        <f t="shared" si="106"/>
        <v>9.39</v>
      </c>
      <c r="B241" s="309" t="s">
        <v>442</v>
      </c>
      <c r="C241" s="81" t="s">
        <v>2</v>
      </c>
      <c r="D241" s="82">
        <v>4</v>
      </c>
      <c r="E241" s="82">
        <v>246.58</v>
      </c>
      <c r="F241" s="82">
        <f t="shared" si="101"/>
        <v>986.32</v>
      </c>
      <c r="G241" s="299"/>
      <c r="H241" s="297">
        <f t="shared" si="102"/>
        <v>0</v>
      </c>
      <c r="I241" s="296">
        <v>4</v>
      </c>
      <c r="J241" s="12">
        <f t="shared" si="99"/>
        <v>986.32</v>
      </c>
      <c r="K241" s="296"/>
      <c r="L241" s="12">
        <f t="shared" si="100"/>
        <v>0</v>
      </c>
      <c r="M241" s="299"/>
      <c r="N241" s="299"/>
      <c r="O241" s="296">
        <f t="shared" si="103"/>
        <v>4</v>
      </c>
      <c r="P241" s="297">
        <f t="shared" si="103"/>
        <v>986.32</v>
      </c>
      <c r="Q241" s="296">
        <f t="shared" si="104"/>
        <v>0</v>
      </c>
      <c r="R241" s="297">
        <f t="shared" si="105"/>
        <v>0</v>
      </c>
    </row>
    <row r="242" spans="1:18" s="114" customFormat="1">
      <c r="A242" s="79">
        <f t="shared" si="106"/>
        <v>9.4</v>
      </c>
      <c r="B242" s="309" t="s">
        <v>536</v>
      </c>
      <c r="C242" s="81" t="s">
        <v>2</v>
      </c>
      <c r="D242" s="82">
        <v>22</v>
      </c>
      <c r="E242" s="82">
        <v>717.73</v>
      </c>
      <c r="F242" s="82">
        <f t="shared" si="101"/>
        <v>15790.06</v>
      </c>
      <c r="G242" s="299"/>
      <c r="H242" s="297">
        <f t="shared" si="102"/>
        <v>0</v>
      </c>
      <c r="I242" s="296">
        <v>22</v>
      </c>
      <c r="J242" s="12">
        <f t="shared" si="99"/>
        <v>15790.06</v>
      </c>
      <c r="K242" s="296"/>
      <c r="L242" s="12">
        <f t="shared" si="100"/>
        <v>0</v>
      </c>
      <c r="M242" s="299"/>
      <c r="N242" s="299"/>
      <c r="O242" s="296">
        <f t="shared" si="103"/>
        <v>22</v>
      </c>
      <c r="P242" s="297">
        <f t="shared" si="103"/>
        <v>15790.06</v>
      </c>
      <c r="Q242" s="296">
        <f t="shared" si="104"/>
        <v>0</v>
      </c>
      <c r="R242" s="297">
        <f t="shared" si="105"/>
        <v>0</v>
      </c>
    </row>
    <row r="243" spans="1:18" s="114" customFormat="1">
      <c r="A243" s="79">
        <f t="shared" si="106"/>
        <v>9.41</v>
      </c>
      <c r="B243" s="309" t="s">
        <v>537</v>
      </c>
      <c r="C243" s="81" t="s">
        <v>2</v>
      </c>
      <c r="D243" s="82">
        <v>4</v>
      </c>
      <c r="E243" s="82">
        <v>540.23</v>
      </c>
      <c r="F243" s="82">
        <f t="shared" si="101"/>
        <v>2160.92</v>
      </c>
      <c r="G243" s="299"/>
      <c r="H243" s="297">
        <f t="shared" si="102"/>
        <v>0</v>
      </c>
      <c r="I243" s="296">
        <v>4</v>
      </c>
      <c r="J243" s="12">
        <f t="shared" si="99"/>
        <v>2160.92</v>
      </c>
      <c r="K243" s="296"/>
      <c r="L243" s="12">
        <f t="shared" si="100"/>
        <v>0</v>
      </c>
      <c r="M243" s="299"/>
      <c r="N243" s="299"/>
      <c r="O243" s="296">
        <f t="shared" si="103"/>
        <v>4</v>
      </c>
      <c r="P243" s="297">
        <f t="shared" si="103"/>
        <v>2160.92</v>
      </c>
      <c r="Q243" s="296">
        <f t="shared" si="104"/>
        <v>0</v>
      </c>
      <c r="R243" s="297">
        <f t="shared" si="105"/>
        <v>0</v>
      </c>
    </row>
    <row r="244" spans="1:18" s="114" customFormat="1">
      <c r="A244" s="79">
        <f t="shared" si="106"/>
        <v>9.42</v>
      </c>
      <c r="B244" s="309" t="s">
        <v>538</v>
      </c>
      <c r="C244" s="81" t="s">
        <v>2</v>
      </c>
      <c r="D244" s="82">
        <v>29</v>
      </c>
      <c r="E244" s="82">
        <v>319.49</v>
      </c>
      <c r="F244" s="82">
        <f t="shared" si="101"/>
        <v>9265.2099999999991</v>
      </c>
      <c r="G244" s="299"/>
      <c r="H244" s="297">
        <f t="shared" si="102"/>
        <v>0</v>
      </c>
      <c r="I244" s="296">
        <v>29</v>
      </c>
      <c r="J244" s="12">
        <f t="shared" si="99"/>
        <v>9265.2099999999991</v>
      </c>
      <c r="K244" s="296"/>
      <c r="L244" s="12">
        <f t="shared" si="100"/>
        <v>0</v>
      </c>
      <c r="M244" s="299"/>
      <c r="N244" s="299"/>
      <c r="O244" s="296">
        <f t="shared" si="103"/>
        <v>29</v>
      </c>
      <c r="P244" s="297">
        <f t="shared" si="103"/>
        <v>9265.2099999999991</v>
      </c>
      <c r="Q244" s="296">
        <f t="shared" si="104"/>
        <v>0</v>
      </c>
      <c r="R244" s="297">
        <f t="shared" si="105"/>
        <v>0</v>
      </c>
    </row>
    <row r="245" spans="1:18" s="114" customFormat="1">
      <c r="A245" s="79">
        <f t="shared" si="106"/>
        <v>9.43</v>
      </c>
      <c r="B245" s="309" t="s">
        <v>340</v>
      </c>
      <c r="C245" s="81" t="s">
        <v>3</v>
      </c>
      <c r="D245" s="82">
        <v>40</v>
      </c>
      <c r="E245" s="82">
        <v>450.28</v>
      </c>
      <c r="F245" s="82">
        <f t="shared" si="101"/>
        <v>18011.2</v>
      </c>
      <c r="G245" s="299"/>
      <c r="H245" s="297">
        <f t="shared" si="102"/>
        <v>0</v>
      </c>
      <c r="I245" s="296">
        <v>40</v>
      </c>
      <c r="J245" s="12">
        <f t="shared" si="99"/>
        <v>18011.2</v>
      </c>
      <c r="K245" s="296"/>
      <c r="L245" s="12">
        <f t="shared" si="100"/>
        <v>0</v>
      </c>
      <c r="M245" s="299"/>
      <c r="N245" s="299"/>
      <c r="O245" s="296">
        <f t="shared" si="103"/>
        <v>40</v>
      </c>
      <c r="P245" s="297">
        <f t="shared" si="103"/>
        <v>18011.2</v>
      </c>
      <c r="Q245" s="296">
        <f t="shared" si="104"/>
        <v>0</v>
      </c>
      <c r="R245" s="297">
        <f t="shared" si="105"/>
        <v>0</v>
      </c>
    </row>
    <row r="246" spans="1:18" s="114" customFormat="1">
      <c r="A246" s="79">
        <f t="shared" si="106"/>
        <v>9.44</v>
      </c>
      <c r="B246" s="309" t="s">
        <v>863</v>
      </c>
      <c r="C246" s="81" t="s">
        <v>3</v>
      </c>
      <c r="D246" s="82">
        <v>25</v>
      </c>
      <c r="E246" s="82">
        <v>284.94</v>
      </c>
      <c r="F246" s="82">
        <f t="shared" si="101"/>
        <v>7123.5</v>
      </c>
      <c r="G246" s="299"/>
      <c r="H246" s="297">
        <f t="shared" si="102"/>
        <v>0</v>
      </c>
      <c r="I246" s="296">
        <v>25</v>
      </c>
      <c r="J246" s="12">
        <f t="shared" si="99"/>
        <v>7123.5</v>
      </c>
      <c r="K246" s="296"/>
      <c r="L246" s="12">
        <f t="shared" si="100"/>
        <v>0</v>
      </c>
      <c r="M246" s="299"/>
      <c r="N246" s="299"/>
      <c r="O246" s="296">
        <f t="shared" si="103"/>
        <v>25</v>
      </c>
      <c r="P246" s="297">
        <f t="shared" si="103"/>
        <v>7123.5</v>
      </c>
      <c r="Q246" s="296">
        <f t="shared" si="104"/>
        <v>0</v>
      </c>
      <c r="R246" s="297">
        <f t="shared" si="105"/>
        <v>0</v>
      </c>
    </row>
    <row r="247" spans="1:18" s="114" customFormat="1">
      <c r="A247" s="79">
        <f t="shared" si="106"/>
        <v>9.4499999999999993</v>
      </c>
      <c r="B247" s="309" t="s">
        <v>864</v>
      </c>
      <c r="C247" s="81" t="s">
        <v>3</v>
      </c>
      <c r="D247" s="82">
        <v>15</v>
      </c>
      <c r="E247" s="82">
        <v>184.95</v>
      </c>
      <c r="F247" s="82">
        <f t="shared" si="101"/>
        <v>2774.25</v>
      </c>
      <c r="G247" s="299"/>
      <c r="H247" s="297">
        <f t="shared" si="102"/>
        <v>0</v>
      </c>
      <c r="I247" s="296">
        <v>15</v>
      </c>
      <c r="J247" s="12">
        <f t="shared" si="99"/>
        <v>2774.25</v>
      </c>
      <c r="K247" s="296"/>
      <c r="L247" s="12">
        <f t="shared" si="100"/>
        <v>0</v>
      </c>
      <c r="M247" s="299"/>
      <c r="N247" s="299"/>
      <c r="O247" s="296">
        <f t="shared" si="103"/>
        <v>15</v>
      </c>
      <c r="P247" s="297">
        <f t="shared" si="103"/>
        <v>2774.25</v>
      </c>
      <c r="Q247" s="296">
        <f t="shared" si="104"/>
        <v>0</v>
      </c>
      <c r="R247" s="297">
        <f t="shared" si="105"/>
        <v>0</v>
      </c>
    </row>
    <row r="248" spans="1:18" s="114" customFormat="1">
      <c r="A248" s="79">
        <f t="shared" si="106"/>
        <v>9.4600000000000009</v>
      </c>
      <c r="B248" s="309" t="s">
        <v>865</v>
      </c>
      <c r="C248" s="81" t="s">
        <v>3</v>
      </c>
      <c r="D248" s="82">
        <v>10</v>
      </c>
      <c r="E248" s="82">
        <v>122.1</v>
      </c>
      <c r="F248" s="82">
        <f t="shared" si="101"/>
        <v>1221</v>
      </c>
      <c r="G248" s="299"/>
      <c r="H248" s="297">
        <f t="shared" si="102"/>
        <v>0</v>
      </c>
      <c r="I248" s="296">
        <v>10</v>
      </c>
      <c r="J248" s="12">
        <f t="shared" si="99"/>
        <v>1221</v>
      </c>
      <c r="K248" s="296"/>
      <c r="L248" s="12">
        <f t="shared" si="100"/>
        <v>0</v>
      </c>
      <c r="M248" s="299"/>
      <c r="N248" s="299"/>
      <c r="O248" s="296">
        <f t="shared" si="103"/>
        <v>10</v>
      </c>
      <c r="P248" s="297">
        <f t="shared" si="103"/>
        <v>1221</v>
      </c>
      <c r="Q248" s="296">
        <f t="shared" si="104"/>
        <v>0</v>
      </c>
      <c r="R248" s="297">
        <f t="shared" si="105"/>
        <v>0</v>
      </c>
    </row>
    <row r="249" spans="1:18" s="114" customFormat="1">
      <c r="A249" s="79">
        <f t="shared" si="106"/>
        <v>9.4700000000000006</v>
      </c>
      <c r="B249" s="309" t="s">
        <v>299</v>
      </c>
      <c r="C249" s="81" t="s">
        <v>2</v>
      </c>
      <c r="D249" s="82">
        <v>20</v>
      </c>
      <c r="E249" s="82">
        <v>46.74</v>
      </c>
      <c r="F249" s="82">
        <f t="shared" si="101"/>
        <v>934.8</v>
      </c>
      <c r="G249" s="299"/>
      <c r="H249" s="297">
        <f t="shared" si="102"/>
        <v>0</v>
      </c>
      <c r="I249" s="296">
        <v>20</v>
      </c>
      <c r="J249" s="12">
        <f t="shared" si="99"/>
        <v>934.8</v>
      </c>
      <c r="K249" s="296"/>
      <c r="L249" s="12">
        <f t="shared" si="100"/>
        <v>0</v>
      </c>
      <c r="M249" s="299"/>
      <c r="N249" s="299"/>
      <c r="O249" s="296">
        <f t="shared" si="103"/>
        <v>20</v>
      </c>
      <c r="P249" s="297">
        <f t="shared" si="103"/>
        <v>934.8</v>
      </c>
      <c r="Q249" s="296">
        <f t="shared" si="104"/>
        <v>0</v>
      </c>
      <c r="R249" s="297">
        <f t="shared" si="105"/>
        <v>0</v>
      </c>
    </row>
    <row r="250" spans="1:18" s="114" customFormat="1">
      <c r="A250" s="79">
        <f t="shared" si="106"/>
        <v>9.48</v>
      </c>
      <c r="B250" s="309" t="s">
        <v>300</v>
      </c>
      <c r="C250" s="81" t="s">
        <v>2</v>
      </c>
      <c r="D250" s="82">
        <v>13</v>
      </c>
      <c r="E250" s="82">
        <v>28.88</v>
      </c>
      <c r="F250" s="82">
        <f t="shared" si="101"/>
        <v>375.44</v>
      </c>
      <c r="G250" s="299"/>
      <c r="H250" s="297">
        <f t="shared" si="102"/>
        <v>0</v>
      </c>
      <c r="I250" s="296">
        <v>13</v>
      </c>
      <c r="J250" s="12">
        <f t="shared" si="99"/>
        <v>375.44</v>
      </c>
      <c r="K250" s="296"/>
      <c r="L250" s="12">
        <f t="shared" si="100"/>
        <v>0</v>
      </c>
      <c r="M250" s="299"/>
      <c r="N250" s="299"/>
      <c r="O250" s="296">
        <f t="shared" si="103"/>
        <v>13</v>
      </c>
      <c r="P250" s="297">
        <f t="shared" si="103"/>
        <v>375.44</v>
      </c>
      <c r="Q250" s="296">
        <f t="shared" si="104"/>
        <v>0</v>
      </c>
      <c r="R250" s="297">
        <f t="shared" si="105"/>
        <v>0</v>
      </c>
    </row>
    <row r="251" spans="1:18" s="114" customFormat="1">
      <c r="A251" s="79">
        <f t="shared" si="106"/>
        <v>9.49</v>
      </c>
      <c r="B251" s="309" t="s">
        <v>866</v>
      </c>
      <c r="C251" s="81" t="s">
        <v>2</v>
      </c>
      <c r="D251" s="82">
        <v>8</v>
      </c>
      <c r="E251" s="82">
        <v>16.02</v>
      </c>
      <c r="F251" s="82">
        <f t="shared" si="101"/>
        <v>128.16</v>
      </c>
      <c r="G251" s="299"/>
      <c r="H251" s="297">
        <f t="shared" si="102"/>
        <v>0</v>
      </c>
      <c r="I251" s="296">
        <v>8</v>
      </c>
      <c r="J251" s="12">
        <f t="shared" si="99"/>
        <v>128.16</v>
      </c>
      <c r="K251" s="296"/>
      <c r="L251" s="12">
        <f t="shared" si="100"/>
        <v>0</v>
      </c>
      <c r="M251" s="299"/>
      <c r="N251" s="299"/>
      <c r="O251" s="296">
        <f t="shared" si="103"/>
        <v>8</v>
      </c>
      <c r="P251" s="297">
        <f t="shared" si="103"/>
        <v>128.16</v>
      </c>
      <c r="Q251" s="296">
        <f t="shared" si="104"/>
        <v>0</v>
      </c>
      <c r="R251" s="297">
        <f t="shared" si="105"/>
        <v>0</v>
      </c>
    </row>
    <row r="252" spans="1:18" s="114" customFormat="1">
      <c r="A252" s="79">
        <f t="shared" si="106"/>
        <v>9.5</v>
      </c>
      <c r="B252" s="309" t="s">
        <v>301</v>
      </c>
      <c r="C252" s="81" t="s">
        <v>2</v>
      </c>
      <c r="D252" s="82">
        <v>5</v>
      </c>
      <c r="E252" s="82">
        <v>8.26</v>
      </c>
      <c r="F252" s="82">
        <f t="shared" si="101"/>
        <v>41.3</v>
      </c>
      <c r="G252" s="299"/>
      <c r="H252" s="297">
        <f t="shared" si="102"/>
        <v>0</v>
      </c>
      <c r="I252" s="296">
        <v>5</v>
      </c>
      <c r="J252" s="12">
        <f t="shared" si="99"/>
        <v>41.3</v>
      </c>
      <c r="K252" s="296"/>
      <c r="L252" s="12">
        <f t="shared" si="100"/>
        <v>0</v>
      </c>
      <c r="M252" s="299"/>
      <c r="N252" s="299"/>
      <c r="O252" s="296">
        <f t="shared" si="103"/>
        <v>5</v>
      </c>
      <c r="P252" s="297">
        <f t="shared" si="103"/>
        <v>41.3</v>
      </c>
      <c r="Q252" s="296">
        <f t="shared" si="104"/>
        <v>0</v>
      </c>
      <c r="R252" s="297">
        <f t="shared" si="105"/>
        <v>0</v>
      </c>
    </row>
    <row r="253" spans="1:18" s="114" customFormat="1">
      <c r="A253" s="79">
        <f t="shared" si="106"/>
        <v>9.51</v>
      </c>
      <c r="B253" s="309" t="s">
        <v>320</v>
      </c>
      <c r="C253" s="81" t="s">
        <v>2</v>
      </c>
      <c r="D253" s="82">
        <v>10</v>
      </c>
      <c r="E253" s="82">
        <v>111.1</v>
      </c>
      <c r="F253" s="82">
        <f t="shared" si="101"/>
        <v>1111</v>
      </c>
      <c r="G253" s="299"/>
      <c r="H253" s="297">
        <f t="shared" si="102"/>
        <v>0</v>
      </c>
      <c r="I253" s="296">
        <v>10</v>
      </c>
      <c r="J253" s="12">
        <f t="shared" si="99"/>
        <v>1111</v>
      </c>
      <c r="K253" s="296"/>
      <c r="L253" s="12">
        <f t="shared" si="100"/>
        <v>0</v>
      </c>
      <c r="M253" s="299"/>
      <c r="N253" s="299"/>
      <c r="O253" s="296">
        <f t="shared" si="103"/>
        <v>10</v>
      </c>
      <c r="P253" s="297">
        <f t="shared" si="103"/>
        <v>1111</v>
      </c>
      <c r="Q253" s="296">
        <f t="shared" si="104"/>
        <v>0</v>
      </c>
      <c r="R253" s="297">
        <f t="shared" si="105"/>
        <v>0</v>
      </c>
    </row>
    <row r="254" spans="1:18" s="114" customFormat="1">
      <c r="A254" s="79">
        <f t="shared" si="106"/>
        <v>9.52</v>
      </c>
      <c r="B254" s="309" t="s">
        <v>321</v>
      </c>
      <c r="C254" s="81" t="s">
        <v>2</v>
      </c>
      <c r="D254" s="82">
        <v>6</v>
      </c>
      <c r="E254" s="82">
        <v>52.91</v>
      </c>
      <c r="F254" s="82">
        <f t="shared" si="101"/>
        <v>317.45999999999998</v>
      </c>
      <c r="G254" s="299"/>
      <c r="H254" s="297">
        <f t="shared" si="102"/>
        <v>0</v>
      </c>
      <c r="I254" s="296">
        <v>6</v>
      </c>
      <c r="J254" s="12">
        <f t="shared" si="99"/>
        <v>317.45999999999998</v>
      </c>
      <c r="K254" s="296"/>
      <c r="L254" s="12">
        <f t="shared" si="100"/>
        <v>0</v>
      </c>
      <c r="M254" s="299"/>
      <c r="N254" s="299"/>
      <c r="O254" s="296">
        <f t="shared" si="103"/>
        <v>6</v>
      </c>
      <c r="P254" s="297">
        <f t="shared" si="103"/>
        <v>317.45999999999998</v>
      </c>
      <c r="Q254" s="296">
        <f t="shared" si="104"/>
        <v>0</v>
      </c>
      <c r="R254" s="297">
        <f t="shared" si="105"/>
        <v>0</v>
      </c>
    </row>
    <row r="255" spans="1:18" s="114" customFormat="1">
      <c r="A255" s="79">
        <f t="shared" si="106"/>
        <v>9.5299999999999994</v>
      </c>
      <c r="B255" s="309" t="s">
        <v>322</v>
      </c>
      <c r="C255" s="81" t="s">
        <v>2</v>
      </c>
      <c r="D255" s="82">
        <v>5</v>
      </c>
      <c r="E255" s="82">
        <v>30.12</v>
      </c>
      <c r="F255" s="82">
        <f t="shared" si="101"/>
        <v>150.6</v>
      </c>
      <c r="G255" s="299"/>
      <c r="H255" s="297">
        <f t="shared" si="102"/>
        <v>0</v>
      </c>
      <c r="I255" s="296">
        <v>5</v>
      </c>
      <c r="J255" s="12">
        <f t="shared" si="99"/>
        <v>150.6</v>
      </c>
      <c r="K255" s="296"/>
      <c r="L255" s="12">
        <f t="shared" si="100"/>
        <v>0</v>
      </c>
      <c r="M255" s="299"/>
      <c r="N255" s="299"/>
      <c r="O255" s="296">
        <f t="shared" si="103"/>
        <v>5</v>
      </c>
      <c r="P255" s="297">
        <f t="shared" si="103"/>
        <v>150.6</v>
      </c>
      <c r="Q255" s="296">
        <f t="shared" si="104"/>
        <v>0</v>
      </c>
      <c r="R255" s="297">
        <f t="shared" si="105"/>
        <v>0</v>
      </c>
    </row>
    <row r="256" spans="1:18" s="114" customFormat="1">
      <c r="A256" s="79">
        <f t="shared" si="106"/>
        <v>9.5399999999999991</v>
      </c>
      <c r="B256" s="309" t="s">
        <v>323</v>
      </c>
      <c r="C256" s="81" t="s">
        <v>2</v>
      </c>
      <c r="D256" s="82">
        <v>4</v>
      </c>
      <c r="E256" s="82">
        <v>16.190000000000001</v>
      </c>
      <c r="F256" s="82">
        <f t="shared" si="101"/>
        <v>64.760000000000005</v>
      </c>
      <c r="G256" s="299"/>
      <c r="H256" s="297">
        <f t="shared" si="102"/>
        <v>0</v>
      </c>
      <c r="I256" s="296">
        <v>4</v>
      </c>
      <c r="J256" s="12">
        <f t="shared" si="99"/>
        <v>64.760000000000005</v>
      </c>
      <c r="K256" s="296"/>
      <c r="L256" s="12">
        <f t="shared" si="100"/>
        <v>0</v>
      </c>
      <c r="M256" s="299"/>
      <c r="N256" s="299"/>
      <c r="O256" s="296">
        <f t="shared" si="103"/>
        <v>4</v>
      </c>
      <c r="P256" s="297">
        <f t="shared" si="103"/>
        <v>64.760000000000005</v>
      </c>
      <c r="Q256" s="296">
        <f t="shared" si="104"/>
        <v>0</v>
      </c>
      <c r="R256" s="297">
        <f t="shared" si="105"/>
        <v>0</v>
      </c>
    </row>
    <row r="257" spans="1:18" s="114" customFormat="1">
      <c r="A257" s="79">
        <f t="shared" si="106"/>
        <v>9.5500000000000007</v>
      </c>
      <c r="B257" s="309" t="s">
        <v>867</v>
      </c>
      <c r="C257" s="81" t="s">
        <v>2</v>
      </c>
      <c r="D257" s="82">
        <v>2</v>
      </c>
      <c r="E257" s="82">
        <v>498.03</v>
      </c>
      <c r="F257" s="82">
        <f t="shared" si="101"/>
        <v>996.06</v>
      </c>
      <c r="G257" s="299"/>
      <c r="H257" s="297">
        <f t="shared" si="102"/>
        <v>0</v>
      </c>
      <c r="I257" s="296">
        <v>2</v>
      </c>
      <c r="J257" s="12">
        <f t="shared" si="99"/>
        <v>996.06</v>
      </c>
      <c r="K257" s="296"/>
      <c r="L257" s="12">
        <f t="shared" si="100"/>
        <v>0</v>
      </c>
      <c r="M257" s="299"/>
      <c r="N257" s="299"/>
      <c r="O257" s="296">
        <f t="shared" si="103"/>
        <v>2</v>
      </c>
      <c r="P257" s="297">
        <f t="shared" si="103"/>
        <v>996.06</v>
      </c>
      <c r="Q257" s="296">
        <f t="shared" si="104"/>
        <v>0</v>
      </c>
      <c r="R257" s="297">
        <f t="shared" si="105"/>
        <v>0</v>
      </c>
    </row>
    <row r="258" spans="1:18" s="114" customFormat="1">
      <c r="A258" s="79">
        <f t="shared" si="106"/>
        <v>9.56</v>
      </c>
      <c r="B258" s="309" t="s">
        <v>353</v>
      </c>
      <c r="C258" s="81" t="s">
        <v>2</v>
      </c>
      <c r="D258" s="82">
        <v>2</v>
      </c>
      <c r="E258" s="82">
        <v>459.03</v>
      </c>
      <c r="F258" s="82">
        <f t="shared" si="101"/>
        <v>918.06</v>
      </c>
      <c r="G258" s="299"/>
      <c r="H258" s="297">
        <f t="shared" si="102"/>
        <v>0</v>
      </c>
      <c r="I258" s="296">
        <v>2</v>
      </c>
      <c r="J258" s="12">
        <f t="shared" si="99"/>
        <v>918.06</v>
      </c>
      <c r="K258" s="296"/>
      <c r="L258" s="12">
        <f t="shared" si="100"/>
        <v>0</v>
      </c>
      <c r="M258" s="299"/>
      <c r="N258" s="299"/>
      <c r="O258" s="296">
        <f t="shared" si="103"/>
        <v>2</v>
      </c>
      <c r="P258" s="297">
        <f t="shared" si="103"/>
        <v>918.06</v>
      </c>
      <c r="Q258" s="296">
        <f t="shared" si="104"/>
        <v>0</v>
      </c>
      <c r="R258" s="297">
        <f t="shared" si="105"/>
        <v>0</v>
      </c>
    </row>
    <row r="259" spans="1:18" s="114" customFormat="1">
      <c r="A259" s="79">
        <f t="shared" si="106"/>
        <v>9.57</v>
      </c>
      <c r="B259" s="309" t="s">
        <v>868</v>
      </c>
      <c r="C259" s="81" t="s">
        <v>2</v>
      </c>
      <c r="D259" s="82">
        <v>2</v>
      </c>
      <c r="E259" s="82">
        <v>370.4</v>
      </c>
      <c r="F259" s="82">
        <f t="shared" si="101"/>
        <v>740.8</v>
      </c>
      <c r="G259" s="299"/>
      <c r="H259" s="297">
        <f t="shared" si="102"/>
        <v>0</v>
      </c>
      <c r="I259" s="296">
        <v>2</v>
      </c>
      <c r="J259" s="12">
        <f t="shared" si="99"/>
        <v>740.8</v>
      </c>
      <c r="K259" s="296"/>
      <c r="L259" s="12">
        <f t="shared" si="100"/>
        <v>0</v>
      </c>
      <c r="M259" s="299"/>
      <c r="N259" s="299"/>
      <c r="O259" s="296">
        <f t="shared" si="103"/>
        <v>2</v>
      </c>
      <c r="P259" s="297">
        <f t="shared" si="103"/>
        <v>740.8</v>
      </c>
      <c r="Q259" s="296">
        <f t="shared" si="104"/>
        <v>0</v>
      </c>
      <c r="R259" s="297">
        <f t="shared" si="105"/>
        <v>0</v>
      </c>
    </row>
    <row r="260" spans="1:18" s="114" customFormat="1">
      <c r="A260" s="79">
        <f t="shared" si="106"/>
        <v>9.58</v>
      </c>
      <c r="B260" s="309" t="s">
        <v>869</v>
      </c>
      <c r="C260" s="81" t="s">
        <v>2</v>
      </c>
      <c r="D260" s="82">
        <v>2</v>
      </c>
      <c r="E260" s="82">
        <v>310.91000000000003</v>
      </c>
      <c r="F260" s="82">
        <f t="shared" si="101"/>
        <v>621.82000000000005</v>
      </c>
      <c r="G260" s="299"/>
      <c r="H260" s="297">
        <f t="shared" si="102"/>
        <v>0</v>
      </c>
      <c r="I260" s="296">
        <v>2</v>
      </c>
      <c r="J260" s="12">
        <f t="shared" si="99"/>
        <v>621.82000000000005</v>
      </c>
      <c r="K260" s="296"/>
      <c r="L260" s="12">
        <f t="shared" si="100"/>
        <v>0</v>
      </c>
      <c r="M260" s="299"/>
      <c r="N260" s="299"/>
      <c r="O260" s="296">
        <f t="shared" si="103"/>
        <v>2</v>
      </c>
      <c r="P260" s="297">
        <f t="shared" si="103"/>
        <v>621.82000000000005</v>
      </c>
      <c r="Q260" s="296">
        <f t="shared" si="104"/>
        <v>0</v>
      </c>
      <c r="R260" s="297">
        <f t="shared" si="105"/>
        <v>0</v>
      </c>
    </row>
    <row r="261" spans="1:18" s="114" customFormat="1">
      <c r="A261" s="79">
        <f t="shared" si="106"/>
        <v>9.59</v>
      </c>
      <c r="B261" s="309" t="s">
        <v>870</v>
      </c>
      <c r="C261" s="81" t="s">
        <v>2</v>
      </c>
      <c r="D261" s="82">
        <v>1</v>
      </c>
      <c r="E261" s="82">
        <v>266.89999999999998</v>
      </c>
      <c r="F261" s="82">
        <f t="shared" si="101"/>
        <v>266.89999999999998</v>
      </c>
      <c r="G261" s="299"/>
      <c r="H261" s="297">
        <f t="shared" si="102"/>
        <v>0</v>
      </c>
      <c r="I261" s="296">
        <v>1</v>
      </c>
      <c r="J261" s="12">
        <f t="shared" si="99"/>
        <v>266.89999999999998</v>
      </c>
      <c r="K261" s="296"/>
      <c r="L261" s="12">
        <f t="shared" si="100"/>
        <v>0</v>
      </c>
      <c r="M261" s="299"/>
      <c r="N261" s="299"/>
      <c r="O261" s="296">
        <f t="shared" si="103"/>
        <v>1</v>
      </c>
      <c r="P261" s="297">
        <f t="shared" si="103"/>
        <v>266.89999999999998</v>
      </c>
      <c r="Q261" s="296">
        <f t="shared" si="104"/>
        <v>0</v>
      </c>
      <c r="R261" s="297">
        <f t="shared" si="105"/>
        <v>0</v>
      </c>
    </row>
    <row r="262" spans="1:18" s="114" customFormat="1">
      <c r="A262" s="79">
        <f t="shared" si="106"/>
        <v>9.6</v>
      </c>
      <c r="B262" s="309" t="s">
        <v>871</v>
      </c>
      <c r="C262" s="81" t="s">
        <v>2</v>
      </c>
      <c r="D262" s="82">
        <v>1</v>
      </c>
      <c r="E262" s="82">
        <v>184.92</v>
      </c>
      <c r="F262" s="82">
        <f t="shared" si="101"/>
        <v>184.92</v>
      </c>
      <c r="G262" s="299"/>
      <c r="H262" s="297">
        <f t="shared" si="102"/>
        <v>0</v>
      </c>
      <c r="I262" s="296">
        <v>1</v>
      </c>
      <c r="J262" s="12">
        <f t="shared" si="99"/>
        <v>184.92</v>
      </c>
      <c r="K262" s="296"/>
      <c r="L262" s="12">
        <f t="shared" si="100"/>
        <v>0</v>
      </c>
      <c r="M262" s="299"/>
      <c r="N262" s="299"/>
      <c r="O262" s="296">
        <f t="shared" si="103"/>
        <v>1</v>
      </c>
      <c r="P262" s="297">
        <f t="shared" si="103"/>
        <v>184.92</v>
      </c>
      <c r="Q262" s="296">
        <f t="shared" si="104"/>
        <v>0</v>
      </c>
      <c r="R262" s="297">
        <f t="shared" si="105"/>
        <v>0</v>
      </c>
    </row>
    <row r="263" spans="1:18" s="114" customFormat="1">
      <c r="A263" s="79">
        <f t="shared" si="106"/>
        <v>9.61</v>
      </c>
      <c r="B263" s="309" t="s">
        <v>872</v>
      </c>
      <c r="C263" s="81" t="s">
        <v>2</v>
      </c>
      <c r="D263" s="82">
        <v>4</v>
      </c>
      <c r="E263" s="82">
        <v>274.60000000000002</v>
      </c>
      <c r="F263" s="82">
        <f t="shared" si="101"/>
        <v>1098.4000000000001</v>
      </c>
      <c r="G263" s="299"/>
      <c r="H263" s="297">
        <f t="shared" si="102"/>
        <v>0</v>
      </c>
      <c r="I263" s="296">
        <v>4</v>
      </c>
      <c r="J263" s="12">
        <f t="shared" si="99"/>
        <v>1098.4000000000001</v>
      </c>
      <c r="K263" s="296"/>
      <c r="L263" s="12">
        <f t="shared" si="100"/>
        <v>0</v>
      </c>
      <c r="M263" s="299"/>
      <c r="N263" s="299"/>
      <c r="O263" s="296">
        <f t="shared" si="103"/>
        <v>4</v>
      </c>
      <c r="P263" s="297">
        <f t="shared" si="103"/>
        <v>1098.4000000000001</v>
      </c>
      <c r="Q263" s="296">
        <f t="shared" si="104"/>
        <v>0</v>
      </c>
      <c r="R263" s="297">
        <f t="shared" si="105"/>
        <v>0</v>
      </c>
    </row>
    <row r="264" spans="1:18" s="114" customFormat="1">
      <c r="A264" s="79">
        <f t="shared" si="106"/>
        <v>9.6199999999999992</v>
      </c>
      <c r="B264" s="309" t="s">
        <v>539</v>
      </c>
      <c r="C264" s="81" t="s">
        <v>2</v>
      </c>
      <c r="D264" s="82">
        <v>4</v>
      </c>
      <c r="E264" s="82">
        <v>264.82</v>
      </c>
      <c r="F264" s="82">
        <f t="shared" si="101"/>
        <v>1059.28</v>
      </c>
      <c r="G264" s="299"/>
      <c r="H264" s="297">
        <f t="shared" si="102"/>
        <v>0</v>
      </c>
      <c r="I264" s="296">
        <v>4</v>
      </c>
      <c r="J264" s="12">
        <f t="shared" ref="J264:J298" si="108">I264*E264</f>
        <v>1059.28</v>
      </c>
      <c r="K264" s="296"/>
      <c r="L264" s="12">
        <f t="shared" ref="L264:L298" si="109">K264*E264</f>
        <v>0</v>
      </c>
      <c r="M264" s="299"/>
      <c r="N264" s="299"/>
      <c r="O264" s="296">
        <f t="shared" si="103"/>
        <v>4</v>
      </c>
      <c r="P264" s="297">
        <f t="shared" si="103"/>
        <v>1059.28</v>
      </c>
      <c r="Q264" s="296">
        <f t="shared" si="104"/>
        <v>0</v>
      </c>
      <c r="R264" s="297">
        <f t="shared" si="105"/>
        <v>0</v>
      </c>
    </row>
    <row r="265" spans="1:18" s="114" customFormat="1">
      <c r="A265" s="79">
        <f>A264+0.01</f>
        <v>9.6300000000000008</v>
      </c>
      <c r="B265" s="309" t="s">
        <v>472</v>
      </c>
      <c r="C265" s="81" t="s">
        <v>2</v>
      </c>
      <c r="D265" s="82">
        <v>8</v>
      </c>
      <c r="E265" s="82">
        <v>913.33</v>
      </c>
      <c r="F265" s="82">
        <f>E265*D265</f>
        <v>7306.64</v>
      </c>
      <c r="G265" s="299"/>
      <c r="H265" s="297">
        <f t="shared" si="102"/>
        <v>0</v>
      </c>
      <c r="I265" s="296">
        <v>8</v>
      </c>
      <c r="J265" s="12">
        <f t="shared" si="108"/>
        <v>7306.64</v>
      </c>
      <c r="K265" s="296"/>
      <c r="L265" s="12">
        <f t="shared" si="109"/>
        <v>0</v>
      </c>
      <c r="M265" s="299"/>
      <c r="N265" s="299"/>
      <c r="O265" s="296">
        <f t="shared" si="103"/>
        <v>8</v>
      </c>
      <c r="P265" s="297">
        <f t="shared" si="103"/>
        <v>7306.64</v>
      </c>
      <c r="Q265" s="296">
        <f t="shared" si="104"/>
        <v>0</v>
      </c>
      <c r="R265" s="297">
        <f t="shared" si="105"/>
        <v>0</v>
      </c>
    </row>
    <row r="266" spans="1:18" s="114" customFormat="1">
      <c r="A266" s="79">
        <f t="shared" ref="A266:A273" si="110">A265+0.01</f>
        <v>9.64</v>
      </c>
      <c r="B266" s="309" t="s">
        <v>473</v>
      </c>
      <c r="C266" s="81" t="s">
        <v>2</v>
      </c>
      <c r="D266" s="82">
        <v>8</v>
      </c>
      <c r="E266" s="82">
        <v>771.65</v>
      </c>
      <c r="F266" s="82">
        <f>E266*D266</f>
        <v>6173.2</v>
      </c>
      <c r="G266" s="299"/>
      <c r="H266" s="297">
        <f t="shared" si="102"/>
        <v>0</v>
      </c>
      <c r="I266" s="296">
        <v>8</v>
      </c>
      <c r="J266" s="12">
        <f t="shared" si="108"/>
        <v>6173.2</v>
      </c>
      <c r="K266" s="296"/>
      <c r="L266" s="12">
        <f t="shared" si="109"/>
        <v>0</v>
      </c>
      <c r="M266" s="299"/>
      <c r="N266" s="299"/>
      <c r="O266" s="296">
        <f t="shared" si="103"/>
        <v>8</v>
      </c>
      <c r="P266" s="297">
        <f t="shared" si="103"/>
        <v>6173.2</v>
      </c>
      <c r="Q266" s="296">
        <f t="shared" si="104"/>
        <v>0</v>
      </c>
      <c r="R266" s="297">
        <f t="shared" si="105"/>
        <v>0</v>
      </c>
    </row>
    <row r="267" spans="1:18" s="114" customFormat="1">
      <c r="A267" s="79">
        <f t="shared" si="110"/>
        <v>9.65</v>
      </c>
      <c r="B267" s="309" t="s">
        <v>540</v>
      </c>
      <c r="C267" s="81" t="s">
        <v>2</v>
      </c>
      <c r="D267" s="82">
        <v>4</v>
      </c>
      <c r="E267" s="82">
        <v>1422</v>
      </c>
      <c r="F267" s="82">
        <f>E267*D267</f>
        <v>5688</v>
      </c>
      <c r="G267" s="299"/>
      <c r="H267" s="297">
        <f t="shared" ref="H267:H296" si="111">G267*E267</f>
        <v>0</v>
      </c>
      <c r="I267" s="296">
        <v>4</v>
      </c>
      <c r="J267" s="12">
        <f t="shared" si="108"/>
        <v>5688</v>
      </c>
      <c r="K267" s="296"/>
      <c r="L267" s="12">
        <f t="shared" si="109"/>
        <v>0</v>
      </c>
      <c r="M267" s="299"/>
      <c r="N267" s="299"/>
      <c r="O267" s="296">
        <f t="shared" ref="O267:P296" si="112">G267+I267+K267+M267</f>
        <v>4</v>
      </c>
      <c r="P267" s="297">
        <f t="shared" si="112"/>
        <v>5688</v>
      </c>
      <c r="Q267" s="296">
        <f t="shared" ref="Q267:Q296" si="113">D267-O267</f>
        <v>0</v>
      </c>
      <c r="R267" s="297">
        <f t="shared" ref="R267:R296" si="114">F267-P267</f>
        <v>0</v>
      </c>
    </row>
    <row r="268" spans="1:18" s="114" customFormat="1">
      <c r="A268" s="79">
        <f t="shared" si="110"/>
        <v>9.66</v>
      </c>
      <c r="B268" s="309" t="s">
        <v>541</v>
      </c>
      <c r="C268" s="81" t="s">
        <v>2</v>
      </c>
      <c r="D268" s="82">
        <v>40</v>
      </c>
      <c r="E268" s="82">
        <v>528.16</v>
      </c>
      <c r="F268" s="82">
        <f>E268*D268</f>
        <v>21126.400000000001</v>
      </c>
      <c r="G268" s="299"/>
      <c r="H268" s="297">
        <f t="shared" si="111"/>
        <v>0</v>
      </c>
      <c r="I268" s="296">
        <v>40</v>
      </c>
      <c r="J268" s="12">
        <f t="shared" si="108"/>
        <v>21126.400000000001</v>
      </c>
      <c r="K268" s="296"/>
      <c r="L268" s="12">
        <f t="shared" si="109"/>
        <v>0</v>
      </c>
      <c r="M268" s="299"/>
      <c r="N268" s="299"/>
      <c r="O268" s="296">
        <f t="shared" si="112"/>
        <v>40</v>
      </c>
      <c r="P268" s="297">
        <f t="shared" si="112"/>
        <v>21126.400000000001</v>
      </c>
      <c r="Q268" s="296">
        <f t="shared" si="113"/>
        <v>0</v>
      </c>
      <c r="R268" s="297">
        <f t="shared" si="114"/>
        <v>0</v>
      </c>
    </row>
    <row r="269" spans="1:18" s="114" customFormat="1">
      <c r="A269" s="79">
        <f t="shared" si="110"/>
        <v>9.67</v>
      </c>
      <c r="B269" s="309" t="s">
        <v>542</v>
      </c>
      <c r="C269" s="81" t="s">
        <v>2</v>
      </c>
      <c r="D269" s="82">
        <v>14</v>
      </c>
      <c r="E269" s="82">
        <v>354.04</v>
      </c>
      <c r="F269" s="82">
        <f t="shared" ref="F269:F275" si="115">E269*D269</f>
        <v>4956.5600000000004</v>
      </c>
      <c r="G269" s="299"/>
      <c r="H269" s="297">
        <f t="shared" si="111"/>
        <v>0</v>
      </c>
      <c r="I269" s="296">
        <v>14</v>
      </c>
      <c r="J269" s="12">
        <f t="shared" si="108"/>
        <v>4956.5600000000004</v>
      </c>
      <c r="K269" s="296"/>
      <c r="L269" s="12">
        <f t="shared" si="109"/>
        <v>0</v>
      </c>
      <c r="M269" s="299"/>
      <c r="N269" s="299"/>
      <c r="O269" s="296">
        <f t="shared" si="112"/>
        <v>14</v>
      </c>
      <c r="P269" s="297">
        <f t="shared" si="112"/>
        <v>4956.5600000000004</v>
      </c>
      <c r="Q269" s="296">
        <f t="shared" si="113"/>
        <v>0</v>
      </c>
      <c r="R269" s="297">
        <f t="shared" si="114"/>
        <v>0</v>
      </c>
    </row>
    <row r="270" spans="1:18" s="114" customFormat="1">
      <c r="A270" s="79">
        <f t="shared" si="110"/>
        <v>9.68</v>
      </c>
      <c r="B270" s="309" t="s">
        <v>543</v>
      </c>
      <c r="C270" s="81" t="s">
        <v>2</v>
      </c>
      <c r="D270" s="82">
        <v>12</v>
      </c>
      <c r="E270" s="82">
        <v>344.04</v>
      </c>
      <c r="F270" s="82">
        <f t="shared" si="115"/>
        <v>4128.4799999999996</v>
      </c>
      <c r="G270" s="299"/>
      <c r="H270" s="297">
        <f t="shared" si="111"/>
        <v>0</v>
      </c>
      <c r="I270" s="296">
        <v>12</v>
      </c>
      <c r="J270" s="12">
        <f t="shared" si="108"/>
        <v>4128.4799999999996</v>
      </c>
      <c r="K270" s="296"/>
      <c r="L270" s="12">
        <f t="shared" si="109"/>
        <v>0</v>
      </c>
      <c r="M270" s="299"/>
      <c r="N270" s="299"/>
      <c r="O270" s="296">
        <f t="shared" si="112"/>
        <v>12</v>
      </c>
      <c r="P270" s="297">
        <f t="shared" si="112"/>
        <v>4128.4799999999996</v>
      </c>
      <c r="Q270" s="296">
        <f t="shared" si="113"/>
        <v>0</v>
      </c>
      <c r="R270" s="297">
        <f t="shared" si="114"/>
        <v>0</v>
      </c>
    </row>
    <row r="271" spans="1:18" s="114" customFormat="1">
      <c r="A271" s="79">
        <f t="shared" si="110"/>
        <v>9.69</v>
      </c>
      <c r="B271" s="309" t="s">
        <v>544</v>
      </c>
      <c r="C271" s="81" t="s">
        <v>2</v>
      </c>
      <c r="D271" s="82">
        <v>14</v>
      </c>
      <c r="E271" s="82">
        <v>334.04</v>
      </c>
      <c r="F271" s="82">
        <f>E271*D271</f>
        <v>4676.5600000000004</v>
      </c>
      <c r="G271" s="299"/>
      <c r="H271" s="297">
        <f t="shared" si="111"/>
        <v>0</v>
      </c>
      <c r="I271" s="296">
        <v>14</v>
      </c>
      <c r="J271" s="12">
        <f t="shared" si="108"/>
        <v>4676.5600000000004</v>
      </c>
      <c r="K271" s="296"/>
      <c r="L271" s="12">
        <f t="shared" si="109"/>
        <v>0</v>
      </c>
      <c r="M271" s="299"/>
      <c r="N271" s="299"/>
      <c r="O271" s="296">
        <f t="shared" si="112"/>
        <v>14</v>
      </c>
      <c r="P271" s="297">
        <f t="shared" si="112"/>
        <v>4676.5600000000004</v>
      </c>
      <c r="Q271" s="296">
        <f t="shared" si="113"/>
        <v>0</v>
      </c>
      <c r="R271" s="297">
        <f t="shared" si="114"/>
        <v>0</v>
      </c>
    </row>
    <row r="272" spans="1:18" s="114" customFormat="1">
      <c r="A272" s="79">
        <f t="shared" si="110"/>
        <v>9.6999999999999993</v>
      </c>
      <c r="B272" s="309" t="s">
        <v>545</v>
      </c>
      <c r="C272" s="81" t="s">
        <v>2</v>
      </c>
      <c r="D272" s="82">
        <v>2</v>
      </c>
      <c r="E272" s="82">
        <v>324.04000000000002</v>
      </c>
      <c r="F272" s="82">
        <f>E272*D272</f>
        <v>648.08000000000004</v>
      </c>
      <c r="G272" s="299"/>
      <c r="H272" s="297">
        <f t="shared" si="111"/>
        <v>0</v>
      </c>
      <c r="I272" s="296">
        <v>2</v>
      </c>
      <c r="J272" s="12">
        <f t="shared" si="108"/>
        <v>648.08000000000004</v>
      </c>
      <c r="K272" s="296"/>
      <c r="L272" s="12">
        <f t="shared" si="109"/>
        <v>0</v>
      </c>
      <c r="M272" s="299"/>
      <c r="N272" s="299"/>
      <c r="O272" s="296">
        <f t="shared" si="112"/>
        <v>2</v>
      </c>
      <c r="P272" s="297">
        <f t="shared" si="112"/>
        <v>648.08000000000004</v>
      </c>
      <c r="Q272" s="296">
        <f t="shared" si="113"/>
        <v>0</v>
      </c>
      <c r="R272" s="297">
        <f t="shared" si="114"/>
        <v>0</v>
      </c>
    </row>
    <row r="273" spans="1:18" s="114" customFormat="1">
      <c r="A273" s="79">
        <f t="shared" si="110"/>
        <v>9.7100000000000009</v>
      </c>
      <c r="B273" s="309" t="s">
        <v>546</v>
      </c>
      <c r="C273" s="81" t="s">
        <v>2</v>
      </c>
      <c r="D273" s="82">
        <v>4</v>
      </c>
      <c r="E273" s="82">
        <v>314.04000000000002</v>
      </c>
      <c r="F273" s="82">
        <f>E273*D273</f>
        <v>1256.1600000000001</v>
      </c>
      <c r="G273" s="299"/>
      <c r="H273" s="297">
        <f t="shared" si="111"/>
        <v>0</v>
      </c>
      <c r="I273" s="296">
        <v>4</v>
      </c>
      <c r="J273" s="12">
        <f t="shared" si="108"/>
        <v>1256.1600000000001</v>
      </c>
      <c r="K273" s="296"/>
      <c r="L273" s="12">
        <f t="shared" si="109"/>
        <v>0</v>
      </c>
      <c r="M273" s="299"/>
      <c r="N273" s="299"/>
      <c r="O273" s="296">
        <f t="shared" si="112"/>
        <v>4</v>
      </c>
      <c r="P273" s="297">
        <f t="shared" si="112"/>
        <v>1256.1600000000001</v>
      </c>
      <c r="Q273" s="296">
        <f t="shared" si="113"/>
        <v>0</v>
      </c>
      <c r="R273" s="297">
        <f t="shared" si="114"/>
        <v>0</v>
      </c>
    </row>
    <row r="274" spans="1:18" s="114" customFormat="1">
      <c r="A274" s="79">
        <f>A273+0.01</f>
        <v>9.7200000000000006</v>
      </c>
      <c r="B274" s="309" t="s">
        <v>547</v>
      </c>
      <c r="C274" s="81" t="s">
        <v>2</v>
      </c>
      <c r="D274" s="82">
        <v>2</v>
      </c>
      <c r="E274" s="82">
        <v>679.8</v>
      </c>
      <c r="F274" s="82">
        <f t="shared" si="115"/>
        <v>1359.6</v>
      </c>
      <c r="G274" s="299"/>
      <c r="H274" s="297">
        <f t="shared" si="111"/>
        <v>0</v>
      </c>
      <c r="I274" s="296">
        <v>2</v>
      </c>
      <c r="J274" s="12">
        <f t="shared" si="108"/>
        <v>1359.6</v>
      </c>
      <c r="K274" s="296"/>
      <c r="L274" s="12">
        <f t="shared" si="109"/>
        <v>0</v>
      </c>
      <c r="M274" s="299"/>
      <c r="N274" s="299"/>
      <c r="O274" s="296">
        <f t="shared" si="112"/>
        <v>2</v>
      </c>
      <c r="P274" s="297">
        <f t="shared" si="112"/>
        <v>1359.6</v>
      </c>
      <c r="Q274" s="296">
        <f t="shared" si="113"/>
        <v>0</v>
      </c>
      <c r="R274" s="297">
        <f t="shared" si="114"/>
        <v>0</v>
      </c>
    </row>
    <row r="275" spans="1:18" s="114" customFormat="1">
      <c r="A275" s="79">
        <f>A274+0.01</f>
        <v>9.73</v>
      </c>
      <c r="B275" s="309" t="s">
        <v>548</v>
      </c>
      <c r="C275" s="81" t="s">
        <v>30</v>
      </c>
      <c r="D275" s="82">
        <v>300</v>
      </c>
      <c r="E275" s="82">
        <v>66</v>
      </c>
      <c r="F275" s="82">
        <f t="shared" si="115"/>
        <v>19800</v>
      </c>
      <c r="G275" s="299"/>
      <c r="H275" s="297">
        <f t="shared" si="111"/>
        <v>0</v>
      </c>
      <c r="I275" s="296">
        <v>300</v>
      </c>
      <c r="J275" s="12">
        <f t="shared" si="108"/>
        <v>19800</v>
      </c>
      <c r="K275" s="296"/>
      <c r="L275" s="12">
        <f t="shared" si="109"/>
        <v>0</v>
      </c>
      <c r="M275" s="299"/>
      <c r="N275" s="299"/>
      <c r="O275" s="296">
        <f t="shared" si="112"/>
        <v>300</v>
      </c>
      <c r="P275" s="297">
        <f t="shared" si="112"/>
        <v>19800</v>
      </c>
      <c r="Q275" s="296">
        <f t="shared" si="113"/>
        <v>0</v>
      </c>
      <c r="R275" s="297">
        <f t="shared" si="114"/>
        <v>0</v>
      </c>
    </row>
    <row r="276" spans="1:18" s="114" customFormat="1">
      <c r="A276" s="79">
        <f t="shared" ref="A276:A296" si="116">A275+0.01</f>
        <v>9.74</v>
      </c>
      <c r="B276" s="309" t="s">
        <v>549</v>
      </c>
      <c r="C276" s="81" t="s">
        <v>2</v>
      </c>
      <c r="D276" s="82">
        <v>10</v>
      </c>
      <c r="E276" s="82">
        <v>2640</v>
      </c>
      <c r="F276" s="82">
        <f>E276*D276</f>
        <v>26400</v>
      </c>
      <c r="G276" s="299"/>
      <c r="H276" s="297">
        <f t="shared" si="111"/>
        <v>0</v>
      </c>
      <c r="I276" s="296">
        <v>10</v>
      </c>
      <c r="J276" s="12">
        <f t="shared" si="108"/>
        <v>26400</v>
      </c>
      <c r="K276" s="296"/>
      <c r="L276" s="12">
        <f t="shared" si="109"/>
        <v>0</v>
      </c>
      <c r="M276" s="299"/>
      <c r="N276" s="299"/>
      <c r="O276" s="296">
        <f t="shared" si="112"/>
        <v>10</v>
      </c>
      <c r="P276" s="297">
        <f t="shared" si="112"/>
        <v>26400</v>
      </c>
      <c r="Q276" s="296">
        <f t="shared" si="113"/>
        <v>0</v>
      </c>
      <c r="R276" s="297">
        <f t="shared" si="114"/>
        <v>0</v>
      </c>
    </row>
    <row r="277" spans="1:18" s="114" customFormat="1">
      <c r="A277" s="79">
        <f t="shared" si="116"/>
        <v>9.75</v>
      </c>
      <c r="B277" s="309" t="s">
        <v>550</v>
      </c>
      <c r="C277" s="81" t="s">
        <v>2</v>
      </c>
      <c r="D277" s="82">
        <v>2</v>
      </c>
      <c r="E277" s="82">
        <v>2900</v>
      </c>
      <c r="F277" s="82">
        <f>E277*D277</f>
        <v>5800</v>
      </c>
      <c r="G277" s="299"/>
      <c r="H277" s="297">
        <f t="shared" si="111"/>
        <v>0</v>
      </c>
      <c r="I277" s="296">
        <v>2</v>
      </c>
      <c r="J277" s="12">
        <f t="shared" si="108"/>
        <v>5800</v>
      </c>
      <c r="K277" s="296"/>
      <c r="L277" s="12">
        <f t="shared" si="109"/>
        <v>0</v>
      </c>
      <c r="M277" s="299"/>
      <c r="N277" s="299"/>
      <c r="O277" s="296">
        <f t="shared" si="112"/>
        <v>2</v>
      </c>
      <c r="P277" s="297">
        <f t="shared" si="112"/>
        <v>5800</v>
      </c>
      <c r="Q277" s="296">
        <f t="shared" si="113"/>
        <v>0</v>
      </c>
      <c r="R277" s="297">
        <f t="shared" si="114"/>
        <v>0</v>
      </c>
    </row>
    <row r="278" spans="1:18" s="114" customFormat="1">
      <c r="A278" s="79">
        <f t="shared" si="116"/>
        <v>9.76</v>
      </c>
      <c r="B278" s="309" t="s">
        <v>551</v>
      </c>
      <c r="C278" s="81" t="s">
        <v>30</v>
      </c>
      <c r="D278" s="82">
        <v>30</v>
      </c>
      <c r="E278" s="82">
        <v>85</v>
      </c>
      <c r="F278" s="82">
        <f>E278*D278</f>
        <v>2550</v>
      </c>
      <c r="G278" s="299"/>
      <c r="H278" s="297">
        <f t="shared" si="111"/>
        <v>0</v>
      </c>
      <c r="I278" s="296">
        <v>30</v>
      </c>
      <c r="J278" s="12">
        <f t="shared" si="108"/>
        <v>2550</v>
      </c>
      <c r="K278" s="296"/>
      <c r="L278" s="12">
        <f t="shared" si="109"/>
        <v>0</v>
      </c>
      <c r="M278" s="299"/>
      <c r="N278" s="299"/>
      <c r="O278" s="296">
        <f t="shared" si="112"/>
        <v>30</v>
      </c>
      <c r="P278" s="297">
        <f t="shared" si="112"/>
        <v>2550</v>
      </c>
      <c r="Q278" s="296">
        <f t="shared" si="113"/>
        <v>0</v>
      </c>
      <c r="R278" s="297">
        <f t="shared" si="114"/>
        <v>0</v>
      </c>
    </row>
    <row r="279" spans="1:18" s="114" customFormat="1">
      <c r="A279" s="79">
        <f t="shared" si="116"/>
        <v>9.77</v>
      </c>
      <c r="B279" s="309" t="s">
        <v>552</v>
      </c>
      <c r="C279" s="92" t="s">
        <v>3</v>
      </c>
      <c r="D279" s="82">
        <f>D214</f>
        <v>8</v>
      </c>
      <c r="E279" s="93">
        <v>626.80999999999995</v>
      </c>
      <c r="F279" s="82">
        <f t="shared" ref="F279:F296" si="117">E279*D279</f>
        <v>5014.4799999999996</v>
      </c>
      <c r="G279" s="299"/>
      <c r="H279" s="297">
        <f t="shared" si="111"/>
        <v>0</v>
      </c>
      <c r="I279" s="296"/>
      <c r="J279" s="12">
        <f t="shared" si="108"/>
        <v>0</v>
      </c>
      <c r="K279" s="296">
        <v>8</v>
      </c>
      <c r="L279" s="12">
        <f t="shared" si="109"/>
        <v>5014.4799999999996</v>
      </c>
      <c r="M279" s="299"/>
      <c r="N279" s="299"/>
      <c r="O279" s="296">
        <f t="shared" si="112"/>
        <v>8</v>
      </c>
      <c r="P279" s="297">
        <f t="shared" si="112"/>
        <v>5014.4799999999996</v>
      </c>
      <c r="Q279" s="296">
        <f t="shared" si="113"/>
        <v>0</v>
      </c>
      <c r="R279" s="297">
        <f t="shared" si="114"/>
        <v>0</v>
      </c>
    </row>
    <row r="280" spans="1:18" s="114" customFormat="1">
      <c r="A280" s="79">
        <f t="shared" si="116"/>
        <v>9.7799999999999994</v>
      </c>
      <c r="B280" s="309" t="s">
        <v>553</v>
      </c>
      <c r="C280" s="92" t="s">
        <v>3</v>
      </c>
      <c r="D280" s="82">
        <f>D215</f>
        <v>44</v>
      </c>
      <c r="E280" s="93">
        <v>371.23</v>
      </c>
      <c r="F280" s="82">
        <f t="shared" si="117"/>
        <v>16334.12</v>
      </c>
      <c r="G280" s="299"/>
      <c r="H280" s="297">
        <f t="shared" si="111"/>
        <v>0</v>
      </c>
      <c r="I280" s="296"/>
      <c r="J280" s="12">
        <f t="shared" si="108"/>
        <v>0</v>
      </c>
      <c r="K280" s="296">
        <v>44</v>
      </c>
      <c r="L280" s="12">
        <f t="shared" si="109"/>
        <v>16334.12</v>
      </c>
      <c r="M280" s="299"/>
      <c r="N280" s="299"/>
      <c r="O280" s="296">
        <f t="shared" si="112"/>
        <v>44</v>
      </c>
      <c r="P280" s="297">
        <f t="shared" si="112"/>
        <v>16334.12</v>
      </c>
      <c r="Q280" s="296">
        <f t="shared" si="113"/>
        <v>0</v>
      </c>
      <c r="R280" s="297">
        <f t="shared" si="114"/>
        <v>0</v>
      </c>
    </row>
    <row r="281" spans="1:18" s="114" customFormat="1">
      <c r="A281" s="79">
        <f t="shared" si="116"/>
        <v>9.7899999999999991</v>
      </c>
      <c r="B281" s="309" t="s">
        <v>554</v>
      </c>
      <c r="C281" s="92" t="s">
        <v>3</v>
      </c>
      <c r="D281" s="82">
        <f>D216</f>
        <v>14</v>
      </c>
      <c r="E281" s="93">
        <v>245.59</v>
      </c>
      <c r="F281" s="82">
        <f t="shared" si="117"/>
        <v>3438.26</v>
      </c>
      <c r="G281" s="299"/>
      <c r="H281" s="297">
        <f t="shared" si="111"/>
        <v>0</v>
      </c>
      <c r="I281" s="296"/>
      <c r="J281" s="12">
        <f t="shared" si="108"/>
        <v>0</v>
      </c>
      <c r="K281" s="296">
        <v>14</v>
      </c>
      <c r="L281" s="12">
        <f t="shared" si="109"/>
        <v>3438.26</v>
      </c>
      <c r="M281" s="299"/>
      <c r="N281" s="299"/>
      <c r="O281" s="296">
        <f t="shared" si="112"/>
        <v>14</v>
      </c>
      <c r="P281" s="297">
        <f t="shared" si="112"/>
        <v>3438.26</v>
      </c>
      <c r="Q281" s="296">
        <f t="shared" si="113"/>
        <v>0</v>
      </c>
      <c r="R281" s="297">
        <f t="shared" si="114"/>
        <v>0</v>
      </c>
    </row>
    <row r="282" spans="1:18" s="114" customFormat="1">
      <c r="A282" s="79">
        <f t="shared" si="116"/>
        <v>9.8000000000000007</v>
      </c>
      <c r="B282" s="309" t="s">
        <v>555</v>
      </c>
      <c r="C282" s="92" t="s">
        <v>3</v>
      </c>
      <c r="D282" s="82">
        <f>D217</f>
        <v>74</v>
      </c>
      <c r="E282" s="93">
        <v>203.32</v>
      </c>
      <c r="F282" s="82">
        <f t="shared" si="117"/>
        <v>15045.68</v>
      </c>
      <c r="G282" s="299"/>
      <c r="H282" s="297">
        <f t="shared" si="111"/>
        <v>0</v>
      </c>
      <c r="I282" s="296"/>
      <c r="J282" s="12">
        <f t="shared" si="108"/>
        <v>0</v>
      </c>
      <c r="K282" s="296">
        <v>74</v>
      </c>
      <c r="L282" s="12">
        <f t="shared" si="109"/>
        <v>15045.68</v>
      </c>
      <c r="M282" s="299"/>
      <c r="N282" s="299"/>
      <c r="O282" s="296">
        <f t="shared" si="112"/>
        <v>74</v>
      </c>
      <c r="P282" s="297">
        <f>H282+J282+L282+N282</f>
        <v>15045.68</v>
      </c>
      <c r="Q282" s="296">
        <f t="shared" si="113"/>
        <v>0</v>
      </c>
      <c r="R282" s="297">
        <f t="shared" si="114"/>
        <v>0</v>
      </c>
    </row>
    <row r="283" spans="1:18" s="114" customFormat="1">
      <c r="A283" s="79">
        <f t="shared" si="116"/>
        <v>9.81</v>
      </c>
      <c r="B283" s="309" t="s">
        <v>556</v>
      </c>
      <c r="C283" s="92" t="s">
        <v>3</v>
      </c>
      <c r="D283" s="82">
        <f>D218+D231+D245</f>
        <v>74</v>
      </c>
      <c r="E283" s="93">
        <v>197.2</v>
      </c>
      <c r="F283" s="82">
        <f t="shared" si="117"/>
        <v>14592.8</v>
      </c>
      <c r="G283" s="299"/>
      <c r="H283" s="297">
        <f t="shared" si="111"/>
        <v>0</v>
      </c>
      <c r="I283" s="296"/>
      <c r="J283" s="12">
        <f t="shared" si="108"/>
        <v>0</v>
      </c>
      <c r="K283" s="296">
        <v>74</v>
      </c>
      <c r="L283" s="12">
        <f t="shared" si="109"/>
        <v>14592.8</v>
      </c>
      <c r="M283" s="299"/>
      <c r="N283" s="299"/>
      <c r="O283" s="296">
        <f t="shared" si="112"/>
        <v>74</v>
      </c>
      <c r="P283" s="297">
        <f t="shared" si="112"/>
        <v>14592.8</v>
      </c>
      <c r="Q283" s="296">
        <f t="shared" si="113"/>
        <v>0</v>
      </c>
      <c r="R283" s="297">
        <f t="shared" si="114"/>
        <v>0</v>
      </c>
    </row>
    <row r="284" spans="1:18" s="114" customFormat="1">
      <c r="A284" s="79">
        <f>A285+0.01</f>
        <v>9.83</v>
      </c>
      <c r="B284" s="309" t="s">
        <v>557</v>
      </c>
      <c r="C284" s="92" t="s">
        <v>3</v>
      </c>
      <c r="D284" s="82">
        <f>D246</f>
        <v>25</v>
      </c>
      <c r="E284" s="93">
        <v>163.63</v>
      </c>
      <c r="F284" s="82">
        <f t="shared" si="117"/>
        <v>4090.75</v>
      </c>
      <c r="G284" s="299"/>
      <c r="H284" s="297">
        <f t="shared" si="111"/>
        <v>0</v>
      </c>
      <c r="I284" s="296"/>
      <c r="J284" s="12">
        <f t="shared" si="108"/>
        <v>0</v>
      </c>
      <c r="K284" s="296">
        <v>25</v>
      </c>
      <c r="L284" s="12">
        <f t="shared" si="109"/>
        <v>4090.75</v>
      </c>
      <c r="M284" s="299"/>
      <c r="N284" s="299"/>
      <c r="O284" s="296">
        <f t="shared" si="112"/>
        <v>25</v>
      </c>
      <c r="P284" s="297">
        <f t="shared" si="112"/>
        <v>4090.75</v>
      </c>
      <c r="Q284" s="296">
        <f t="shared" si="113"/>
        <v>0</v>
      </c>
      <c r="R284" s="297">
        <f t="shared" si="114"/>
        <v>0</v>
      </c>
    </row>
    <row r="285" spans="1:18" s="114" customFormat="1">
      <c r="A285" s="79">
        <f>A283+0.01</f>
        <v>9.82</v>
      </c>
      <c r="B285" s="309" t="s">
        <v>558</v>
      </c>
      <c r="C285" s="92" t="s">
        <v>3</v>
      </c>
      <c r="D285" s="82">
        <f>D219+D232</f>
        <v>48</v>
      </c>
      <c r="E285" s="93">
        <v>128.94</v>
      </c>
      <c r="F285" s="82">
        <f t="shared" si="117"/>
        <v>6189.12</v>
      </c>
      <c r="G285" s="299"/>
      <c r="H285" s="297">
        <f t="shared" si="111"/>
        <v>0</v>
      </c>
      <c r="I285" s="296"/>
      <c r="J285" s="12">
        <f t="shared" si="108"/>
        <v>0</v>
      </c>
      <c r="K285" s="296">
        <v>48</v>
      </c>
      <c r="L285" s="12">
        <f t="shared" si="109"/>
        <v>6189.12</v>
      </c>
      <c r="M285" s="299"/>
      <c r="N285" s="299"/>
      <c r="O285" s="296">
        <f t="shared" si="112"/>
        <v>48</v>
      </c>
      <c r="P285" s="297">
        <f t="shared" si="112"/>
        <v>6189.12</v>
      </c>
      <c r="Q285" s="296">
        <f t="shared" si="113"/>
        <v>0</v>
      </c>
      <c r="R285" s="297">
        <f t="shared" si="114"/>
        <v>0</v>
      </c>
    </row>
    <row r="286" spans="1:18" s="114" customFormat="1">
      <c r="A286" s="79">
        <f>A285+0.01</f>
        <v>9.83</v>
      </c>
      <c r="B286" s="309" t="s">
        <v>559</v>
      </c>
      <c r="C286" s="92" t="s">
        <v>3</v>
      </c>
      <c r="D286" s="82">
        <f>D220+D233+D247</f>
        <v>81</v>
      </c>
      <c r="E286" s="93">
        <v>114.43</v>
      </c>
      <c r="F286" s="82">
        <f t="shared" si="117"/>
        <v>9268.83</v>
      </c>
      <c r="G286" s="299"/>
      <c r="H286" s="297">
        <f t="shared" si="111"/>
        <v>0</v>
      </c>
      <c r="I286" s="296"/>
      <c r="J286" s="12">
        <f t="shared" si="108"/>
        <v>0</v>
      </c>
      <c r="K286" s="296">
        <v>81</v>
      </c>
      <c r="L286" s="12">
        <f t="shared" si="109"/>
        <v>9268.83</v>
      </c>
      <c r="M286" s="299"/>
      <c r="N286" s="299"/>
      <c r="O286" s="296">
        <f t="shared" si="112"/>
        <v>81</v>
      </c>
      <c r="P286" s="297">
        <f t="shared" si="112"/>
        <v>9268.83</v>
      </c>
      <c r="Q286" s="296">
        <f t="shared" si="113"/>
        <v>0</v>
      </c>
      <c r="R286" s="297">
        <f t="shared" si="114"/>
        <v>0</v>
      </c>
    </row>
    <row r="287" spans="1:18" s="114" customFormat="1">
      <c r="A287" s="79">
        <f t="shared" si="116"/>
        <v>9.84</v>
      </c>
      <c r="B287" s="309" t="s">
        <v>560</v>
      </c>
      <c r="C287" s="92" t="s">
        <v>3</v>
      </c>
      <c r="D287" s="82">
        <f>D221+D234+D248</f>
        <v>68</v>
      </c>
      <c r="E287" s="93">
        <v>102.48</v>
      </c>
      <c r="F287" s="82">
        <f t="shared" si="117"/>
        <v>6968.64</v>
      </c>
      <c r="G287" s="299"/>
      <c r="H287" s="297">
        <f t="shared" si="111"/>
        <v>0</v>
      </c>
      <c r="I287" s="296"/>
      <c r="J287" s="12">
        <f t="shared" si="108"/>
        <v>0</v>
      </c>
      <c r="K287" s="296">
        <v>68</v>
      </c>
      <c r="L287" s="12">
        <f t="shared" si="109"/>
        <v>6968.64</v>
      </c>
      <c r="M287" s="299"/>
      <c r="N287" s="299"/>
      <c r="O287" s="296">
        <f t="shared" si="112"/>
        <v>68</v>
      </c>
      <c r="P287" s="297">
        <f t="shared" si="112"/>
        <v>6968.64</v>
      </c>
      <c r="Q287" s="296">
        <f t="shared" si="113"/>
        <v>0</v>
      </c>
      <c r="R287" s="297">
        <f t="shared" si="114"/>
        <v>0</v>
      </c>
    </row>
    <row r="288" spans="1:18" s="114" customFormat="1">
      <c r="A288" s="79">
        <f t="shared" si="116"/>
        <v>9.85</v>
      </c>
      <c r="B288" s="309" t="s">
        <v>561</v>
      </c>
      <c r="C288" s="92" t="s">
        <v>3</v>
      </c>
      <c r="D288" s="82">
        <f>D222</f>
        <v>2</v>
      </c>
      <c r="E288" s="93">
        <v>88.84</v>
      </c>
      <c r="F288" s="82">
        <f t="shared" si="117"/>
        <v>177.68</v>
      </c>
      <c r="G288" s="299"/>
      <c r="H288" s="297">
        <f t="shared" si="111"/>
        <v>0</v>
      </c>
      <c r="I288" s="296"/>
      <c r="J288" s="12">
        <f t="shared" si="108"/>
        <v>0</v>
      </c>
      <c r="K288" s="296">
        <v>2</v>
      </c>
      <c r="L288" s="12">
        <f t="shared" si="109"/>
        <v>177.68</v>
      </c>
      <c r="M288" s="299"/>
      <c r="N288" s="299"/>
      <c r="O288" s="296">
        <f t="shared" si="112"/>
        <v>2</v>
      </c>
      <c r="P288" s="297">
        <f t="shared" si="112"/>
        <v>177.68</v>
      </c>
      <c r="Q288" s="296">
        <f t="shared" si="113"/>
        <v>0</v>
      </c>
      <c r="R288" s="297">
        <f t="shared" si="114"/>
        <v>0</v>
      </c>
    </row>
    <row r="289" spans="1:18" s="114" customFormat="1">
      <c r="A289" s="79">
        <f t="shared" si="116"/>
        <v>9.86</v>
      </c>
      <c r="B289" s="309" t="s">
        <v>562</v>
      </c>
      <c r="C289" s="92" t="s">
        <v>3</v>
      </c>
      <c r="D289" s="82">
        <f>D223+D235</f>
        <v>26</v>
      </c>
      <c r="E289" s="93">
        <v>73.08</v>
      </c>
      <c r="F289" s="82">
        <f t="shared" si="117"/>
        <v>1900.08</v>
      </c>
      <c r="G289" s="299"/>
      <c r="H289" s="297">
        <f t="shared" si="111"/>
        <v>0</v>
      </c>
      <c r="I289" s="296"/>
      <c r="J289" s="12">
        <f t="shared" si="108"/>
        <v>0</v>
      </c>
      <c r="K289" s="296">
        <v>26</v>
      </c>
      <c r="L289" s="12">
        <f t="shared" si="109"/>
        <v>1900.08</v>
      </c>
      <c r="M289" s="299"/>
      <c r="N289" s="299"/>
      <c r="O289" s="296">
        <f t="shared" si="112"/>
        <v>26</v>
      </c>
      <c r="P289" s="297">
        <f t="shared" si="112"/>
        <v>1900.08</v>
      </c>
      <c r="Q289" s="296">
        <f t="shared" si="113"/>
        <v>0</v>
      </c>
      <c r="R289" s="297">
        <f t="shared" si="114"/>
        <v>0</v>
      </c>
    </row>
    <row r="290" spans="1:18" s="114" customFormat="1">
      <c r="A290" s="79">
        <f t="shared" si="116"/>
        <v>9.8699999999999992</v>
      </c>
      <c r="B290" s="309" t="s">
        <v>563</v>
      </c>
      <c r="C290" s="81" t="s">
        <v>4</v>
      </c>
      <c r="D290" s="82">
        <v>4</v>
      </c>
      <c r="E290" s="82">
        <v>959.58</v>
      </c>
      <c r="F290" s="82">
        <f t="shared" si="117"/>
        <v>3838.32</v>
      </c>
      <c r="G290" s="299"/>
      <c r="H290" s="297">
        <f t="shared" si="111"/>
        <v>0</v>
      </c>
      <c r="I290" s="296"/>
      <c r="J290" s="12">
        <f t="shared" si="108"/>
        <v>0</v>
      </c>
      <c r="K290" s="296">
        <v>4</v>
      </c>
      <c r="L290" s="12">
        <f t="shared" si="109"/>
        <v>3838.32</v>
      </c>
      <c r="M290" s="299"/>
      <c r="N290" s="299"/>
      <c r="O290" s="296">
        <f t="shared" si="112"/>
        <v>4</v>
      </c>
      <c r="P290" s="297">
        <f t="shared" si="112"/>
        <v>3838.32</v>
      </c>
      <c r="Q290" s="296">
        <f t="shared" si="113"/>
        <v>0</v>
      </c>
      <c r="R290" s="297">
        <f t="shared" si="114"/>
        <v>0</v>
      </c>
    </row>
    <row r="291" spans="1:18" s="114" customFormat="1">
      <c r="A291" s="79">
        <f t="shared" si="116"/>
        <v>9.8800000000000008</v>
      </c>
      <c r="B291" s="309" t="s">
        <v>564</v>
      </c>
      <c r="C291" s="81" t="s">
        <v>2</v>
      </c>
      <c r="D291" s="82">
        <v>8</v>
      </c>
      <c r="E291" s="82">
        <v>595.66</v>
      </c>
      <c r="F291" s="82">
        <f t="shared" si="117"/>
        <v>4765.28</v>
      </c>
      <c r="G291" s="299"/>
      <c r="H291" s="297">
        <f t="shared" si="111"/>
        <v>0</v>
      </c>
      <c r="I291" s="296"/>
      <c r="J291" s="12">
        <f t="shared" si="108"/>
        <v>0</v>
      </c>
      <c r="K291" s="296">
        <v>8</v>
      </c>
      <c r="L291" s="12">
        <f t="shared" si="109"/>
        <v>4765.28</v>
      </c>
      <c r="M291" s="299"/>
      <c r="N291" s="299"/>
      <c r="O291" s="296">
        <f t="shared" si="112"/>
        <v>8</v>
      </c>
      <c r="P291" s="297">
        <f t="shared" si="112"/>
        <v>4765.28</v>
      </c>
      <c r="Q291" s="296">
        <f t="shared" si="113"/>
        <v>0</v>
      </c>
      <c r="R291" s="297">
        <f t="shared" si="114"/>
        <v>0</v>
      </c>
    </row>
    <row r="292" spans="1:18" s="114" customFormat="1">
      <c r="A292" s="79">
        <f t="shared" si="116"/>
        <v>9.89</v>
      </c>
      <c r="B292" s="309" t="s">
        <v>186</v>
      </c>
      <c r="C292" s="92" t="s">
        <v>31</v>
      </c>
      <c r="D292" s="93">
        <v>8</v>
      </c>
      <c r="E292" s="82">
        <v>1839</v>
      </c>
      <c r="F292" s="82">
        <f t="shared" si="117"/>
        <v>14712</v>
      </c>
      <c r="G292" s="299"/>
      <c r="H292" s="297">
        <f t="shared" si="111"/>
        <v>0</v>
      </c>
      <c r="I292" s="296">
        <v>8</v>
      </c>
      <c r="J292" s="12">
        <f t="shared" si="108"/>
        <v>14712</v>
      </c>
      <c r="K292" s="296"/>
      <c r="L292" s="12">
        <f t="shared" si="109"/>
        <v>0</v>
      </c>
      <c r="M292" s="299"/>
      <c r="N292" s="299"/>
      <c r="O292" s="296">
        <f t="shared" si="112"/>
        <v>8</v>
      </c>
      <c r="P292" s="297">
        <f t="shared" si="112"/>
        <v>14712</v>
      </c>
      <c r="Q292" s="296">
        <f t="shared" si="113"/>
        <v>0</v>
      </c>
      <c r="R292" s="297">
        <f t="shared" si="114"/>
        <v>0</v>
      </c>
    </row>
    <row r="293" spans="1:18" s="114" customFormat="1">
      <c r="A293" s="79">
        <f t="shared" si="116"/>
        <v>9.9</v>
      </c>
      <c r="B293" s="309" t="s">
        <v>233</v>
      </c>
      <c r="C293" s="92" t="s">
        <v>31</v>
      </c>
      <c r="D293" s="93">
        <v>18</v>
      </c>
      <c r="E293" s="93">
        <v>900</v>
      </c>
      <c r="F293" s="82">
        <f t="shared" si="117"/>
        <v>16200</v>
      </c>
      <c r="G293" s="299"/>
      <c r="H293" s="297">
        <f t="shared" si="111"/>
        <v>0</v>
      </c>
      <c r="I293" s="296">
        <v>18</v>
      </c>
      <c r="J293" s="12">
        <f t="shared" si="108"/>
        <v>16200</v>
      </c>
      <c r="K293" s="296"/>
      <c r="L293" s="12">
        <f t="shared" si="109"/>
        <v>0</v>
      </c>
      <c r="M293" s="299"/>
      <c r="N293" s="299"/>
      <c r="O293" s="296">
        <f t="shared" si="112"/>
        <v>18</v>
      </c>
      <c r="P293" s="297">
        <f t="shared" si="112"/>
        <v>16200</v>
      </c>
      <c r="Q293" s="296">
        <f t="shared" si="113"/>
        <v>0</v>
      </c>
      <c r="R293" s="297">
        <f t="shared" si="114"/>
        <v>0</v>
      </c>
    </row>
    <row r="294" spans="1:18" s="114" customFormat="1">
      <c r="A294" s="79">
        <f t="shared" si="116"/>
        <v>9.91</v>
      </c>
      <c r="B294" s="309" t="s">
        <v>873</v>
      </c>
      <c r="C294" s="81" t="s">
        <v>2</v>
      </c>
      <c r="D294" s="93">
        <v>100</v>
      </c>
      <c r="E294" s="82">
        <v>90.2</v>
      </c>
      <c r="F294" s="82">
        <f t="shared" si="117"/>
        <v>9020</v>
      </c>
      <c r="G294" s="299"/>
      <c r="H294" s="297">
        <f t="shared" si="111"/>
        <v>0</v>
      </c>
      <c r="I294" s="296">
        <v>100</v>
      </c>
      <c r="J294" s="12">
        <f t="shared" si="108"/>
        <v>9020</v>
      </c>
      <c r="K294" s="296"/>
      <c r="L294" s="12">
        <f t="shared" si="109"/>
        <v>0</v>
      </c>
      <c r="M294" s="299"/>
      <c r="N294" s="299"/>
      <c r="O294" s="296">
        <f t="shared" si="112"/>
        <v>100</v>
      </c>
      <c r="P294" s="297">
        <f t="shared" si="112"/>
        <v>9020</v>
      </c>
      <c r="Q294" s="296">
        <f t="shared" si="113"/>
        <v>0</v>
      </c>
      <c r="R294" s="297">
        <f t="shared" si="114"/>
        <v>0</v>
      </c>
    </row>
    <row r="295" spans="1:18" s="114" customFormat="1">
      <c r="A295" s="79">
        <f t="shared" si="116"/>
        <v>9.92</v>
      </c>
      <c r="B295" s="309" t="s">
        <v>874</v>
      </c>
      <c r="C295" s="81" t="s">
        <v>2</v>
      </c>
      <c r="D295" s="93">
        <v>15</v>
      </c>
      <c r="E295" s="82">
        <v>178.2</v>
      </c>
      <c r="F295" s="82">
        <f t="shared" si="117"/>
        <v>2673</v>
      </c>
      <c r="G295" s="299"/>
      <c r="H295" s="297">
        <f t="shared" si="111"/>
        <v>0</v>
      </c>
      <c r="I295" s="296">
        <v>15</v>
      </c>
      <c r="J295" s="12">
        <f t="shared" si="108"/>
        <v>2673</v>
      </c>
      <c r="K295" s="296"/>
      <c r="L295" s="12">
        <f t="shared" si="109"/>
        <v>0</v>
      </c>
      <c r="M295" s="299"/>
      <c r="N295" s="299"/>
      <c r="O295" s="296">
        <f t="shared" si="112"/>
        <v>15</v>
      </c>
      <c r="P295" s="297">
        <f t="shared" si="112"/>
        <v>2673</v>
      </c>
      <c r="Q295" s="296">
        <f t="shared" si="113"/>
        <v>0</v>
      </c>
      <c r="R295" s="297">
        <f t="shared" si="114"/>
        <v>0</v>
      </c>
    </row>
    <row r="296" spans="1:18" s="114" customFormat="1">
      <c r="A296" s="79">
        <f t="shared" si="116"/>
        <v>9.93</v>
      </c>
      <c r="B296" s="309" t="s">
        <v>875</v>
      </c>
      <c r="C296" s="81" t="s">
        <v>2</v>
      </c>
      <c r="D296" s="93">
        <v>25</v>
      </c>
      <c r="E296" s="82">
        <v>149.6</v>
      </c>
      <c r="F296" s="82">
        <f t="shared" si="117"/>
        <v>3740</v>
      </c>
      <c r="G296" s="299"/>
      <c r="H296" s="297">
        <f t="shared" si="111"/>
        <v>0</v>
      </c>
      <c r="I296" s="296">
        <v>25</v>
      </c>
      <c r="J296" s="12">
        <f t="shared" si="108"/>
        <v>3740</v>
      </c>
      <c r="K296" s="296"/>
      <c r="L296" s="12">
        <f t="shared" si="109"/>
        <v>0</v>
      </c>
      <c r="M296" s="299"/>
      <c r="N296" s="299"/>
      <c r="O296" s="296">
        <f t="shared" si="112"/>
        <v>25</v>
      </c>
      <c r="P296" s="297">
        <f t="shared" si="112"/>
        <v>3740</v>
      </c>
      <c r="Q296" s="296">
        <f t="shared" si="113"/>
        <v>0</v>
      </c>
      <c r="R296" s="297">
        <f t="shared" si="114"/>
        <v>0</v>
      </c>
    </row>
    <row r="297" spans="1:18" s="115" customFormat="1">
      <c r="A297" s="88">
        <v>10</v>
      </c>
      <c r="B297" s="89" t="s">
        <v>565</v>
      </c>
      <c r="C297" s="90"/>
      <c r="D297" s="91"/>
      <c r="E297" s="102"/>
      <c r="F297" s="102"/>
      <c r="G297" s="306"/>
      <c r="H297" s="102"/>
      <c r="I297" s="307"/>
      <c r="J297" s="310"/>
      <c r="K297" s="307"/>
      <c r="L297" s="12">
        <f t="shared" si="109"/>
        <v>0</v>
      </c>
      <c r="M297" s="306"/>
      <c r="N297" s="306"/>
      <c r="O297" s="307"/>
      <c r="P297" s="102"/>
      <c r="Q297" s="308"/>
      <c r="R297" s="102"/>
    </row>
    <row r="298" spans="1:18" s="114" customFormat="1" ht="31.5">
      <c r="A298" s="79">
        <v>10.1</v>
      </c>
      <c r="B298" s="311" t="s">
        <v>876</v>
      </c>
      <c r="C298" s="92" t="s">
        <v>157</v>
      </c>
      <c r="D298" s="93">
        <v>1</v>
      </c>
      <c r="E298" s="93">
        <v>263698.27</v>
      </c>
      <c r="F298" s="104">
        <f>E298*D298</f>
        <v>263698.27</v>
      </c>
      <c r="G298" s="299"/>
      <c r="H298" s="82">
        <f>G298*E298</f>
        <v>0</v>
      </c>
      <c r="I298" s="82">
        <v>1</v>
      </c>
      <c r="J298" s="82">
        <f t="shared" si="108"/>
        <v>263698.27</v>
      </c>
      <c r="K298" s="82"/>
      <c r="L298" s="12">
        <f t="shared" si="109"/>
        <v>0</v>
      </c>
      <c r="M298" s="82"/>
      <c r="N298" s="82"/>
      <c r="O298" s="296">
        <f t="shared" ref="O298" si="118">G298+I298+K298+M298</f>
        <v>1</v>
      </c>
      <c r="P298" s="297">
        <f>H298+J298+L298+N298</f>
        <v>263698.27</v>
      </c>
      <c r="Q298" s="294">
        <f t="shared" ref="Q298" si="119">D298-O298</f>
        <v>0</v>
      </c>
      <c r="R298" s="297">
        <f t="shared" ref="R298" si="120">F298-P298</f>
        <v>0</v>
      </c>
    </row>
    <row r="299" spans="1:18" s="109" customFormat="1">
      <c r="A299" s="94"/>
      <c r="B299" s="95" t="s">
        <v>396</v>
      </c>
      <c r="C299" s="106"/>
      <c r="D299" s="107"/>
      <c r="E299" s="108"/>
      <c r="F299" s="312">
        <f>SUM(F7:F298)</f>
        <v>3742149.76</v>
      </c>
      <c r="G299" s="313"/>
      <c r="H299" s="312">
        <f>SUM(H7:H298)</f>
        <v>380670.53</v>
      </c>
      <c r="I299" s="314"/>
      <c r="J299" s="312">
        <f>SUM(J7:J298)</f>
        <v>3269855.19</v>
      </c>
      <c r="K299" s="314"/>
      <c r="L299" s="312">
        <f>SUM(L7:L298)</f>
        <v>91624.04</v>
      </c>
      <c r="M299" s="313"/>
      <c r="N299" s="313"/>
      <c r="O299" s="314"/>
      <c r="P299" s="315">
        <f>SUM(P7:P298)</f>
        <v>3742149.76</v>
      </c>
      <c r="Q299" s="316"/>
      <c r="R299" s="315">
        <f>SUM(R7:R298)</f>
        <v>0</v>
      </c>
    </row>
    <row r="300" spans="1:18" s="120" customFormat="1">
      <c r="A300" s="96"/>
      <c r="B300" s="97" t="s">
        <v>566</v>
      </c>
      <c r="C300" s="117"/>
      <c r="D300" s="317"/>
      <c r="E300" s="119"/>
      <c r="F300" s="119"/>
      <c r="G300" s="318"/>
      <c r="H300" s="319"/>
      <c r="I300" s="320"/>
      <c r="J300" s="321"/>
      <c r="K300" s="320"/>
      <c r="L300" s="322"/>
      <c r="M300" s="318"/>
      <c r="N300" s="318"/>
      <c r="O300" s="320"/>
      <c r="P300" s="319"/>
      <c r="Q300" s="323"/>
      <c r="R300" s="319"/>
    </row>
    <row r="301" spans="1:18" s="114" customFormat="1">
      <c r="A301" s="79">
        <v>11.1</v>
      </c>
      <c r="B301" s="324" t="s">
        <v>457</v>
      </c>
      <c r="C301" s="325" t="s">
        <v>2</v>
      </c>
      <c r="D301" s="325">
        <v>1</v>
      </c>
      <c r="E301" s="82">
        <v>37500</v>
      </c>
      <c r="F301" s="82">
        <f>E301*D301</f>
        <v>37500</v>
      </c>
      <c r="G301" s="299"/>
      <c r="H301" s="82">
        <f>G301*E301</f>
        <v>0</v>
      </c>
      <c r="I301" s="82"/>
      <c r="J301" s="82">
        <f t="shared" ref="J301:J304" si="121">I301*E301</f>
        <v>0</v>
      </c>
      <c r="K301" s="296">
        <v>1</v>
      </c>
      <c r="L301" s="297">
        <f t="shared" ref="L301:L302" si="122">K301*E301</f>
        <v>37500</v>
      </c>
      <c r="M301" s="299"/>
      <c r="N301" s="299"/>
      <c r="O301" s="296">
        <f t="shared" ref="O301:P305" si="123">G301+I301+K301+M301</f>
        <v>1</v>
      </c>
      <c r="P301" s="297">
        <f t="shared" si="123"/>
        <v>37500</v>
      </c>
      <c r="Q301" s="294">
        <f t="shared" ref="Q301:Q304" si="124">D301-O301</f>
        <v>0</v>
      </c>
      <c r="R301" s="297">
        <f t="shared" ref="R301:R305" si="125">F301-P301</f>
        <v>0</v>
      </c>
    </row>
    <row r="302" spans="1:18" s="114" customFormat="1">
      <c r="A302" s="79">
        <v>11.2</v>
      </c>
      <c r="B302" s="324" t="s">
        <v>458</v>
      </c>
      <c r="C302" s="325" t="s">
        <v>2</v>
      </c>
      <c r="D302" s="325">
        <v>1</v>
      </c>
      <c r="E302" s="82">
        <v>241352.34</v>
      </c>
      <c r="F302" s="82">
        <f t="shared" ref="F302:F305" si="126">E302*D302</f>
        <v>241352.34</v>
      </c>
      <c r="G302" s="299"/>
      <c r="H302" s="82">
        <f t="shared" ref="H302:H305" si="127">G302*E302</f>
        <v>0</v>
      </c>
      <c r="I302" s="296">
        <v>1</v>
      </c>
      <c r="J302" s="82">
        <f t="shared" si="121"/>
        <v>241352.34</v>
      </c>
      <c r="K302" s="296"/>
      <c r="L302" s="297">
        <f t="shared" si="122"/>
        <v>0</v>
      </c>
      <c r="M302" s="299"/>
      <c r="N302" s="299"/>
      <c r="O302" s="296">
        <f t="shared" si="123"/>
        <v>1</v>
      </c>
      <c r="P302" s="297">
        <f t="shared" si="123"/>
        <v>241352.34</v>
      </c>
      <c r="Q302" s="294">
        <f t="shared" si="124"/>
        <v>0</v>
      </c>
      <c r="R302" s="297">
        <f t="shared" si="125"/>
        <v>0</v>
      </c>
    </row>
    <row r="303" spans="1:18" s="114" customFormat="1">
      <c r="A303" s="79">
        <v>11.3</v>
      </c>
      <c r="B303" s="324" t="s">
        <v>394</v>
      </c>
      <c r="C303" s="325" t="s">
        <v>2</v>
      </c>
      <c r="D303" s="325">
        <v>1</v>
      </c>
      <c r="E303" s="82">
        <v>346318.58</v>
      </c>
      <c r="F303" s="82">
        <f>E303*D303</f>
        <v>346318.58</v>
      </c>
      <c r="G303" s="299"/>
      <c r="H303" s="82">
        <f>H299*$F$303/$F$299</f>
        <v>35229.29</v>
      </c>
      <c r="I303" s="296"/>
      <c r="J303" s="82">
        <f>J299*F303/F299</f>
        <v>302609.90999999997</v>
      </c>
      <c r="K303" s="296"/>
      <c r="L303" s="297">
        <f>L299*F303/F299</f>
        <v>8479.3799999999992</v>
      </c>
      <c r="M303" s="299"/>
      <c r="N303" s="299"/>
      <c r="O303" s="296"/>
      <c r="P303" s="297">
        <f t="shared" si="123"/>
        <v>346318.58</v>
      </c>
      <c r="Q303" s="294"/>
      <c r="R303" s="297">
        <f t="shared" si="125"/>
        <v>0</v>
      </c>
    </row>
    <row r="304" spans="1:18" s="114" customFormat="1">
      <c r="A304" s="79">
        <v>11.4</v>
      </c>
      <c r="B304" s="290" t="s">
        <v>459</v>
      </c>
      <c r="C304" s="325" t="s">
        <v>2</v>
      </c>
      <c r="D304" s="279">
        <v>25</v>
      </c>
      <c r="E304" s="82">
        <v>540</v>
      </c>
      <c r="F304" s="82">
        <f t="shared" si="126"/>
        <v>13500</v>
      </c>
      <c r="G304" s="299"/>
      <c r="H304" s="82">
        <f t="shared" si="127"/>
        <v>0</v>
      </c>
      <c r="I304" s="296">
        <v>25</v>
      </c>
      <c r="J304" s="82">
        <f t="shared" si="121"/>
        <v>13500</v>
      </c>
      <c r="K304" s="296"/>
      <c r="L304" s="297">
        <f t="shared" ref="L304" si="128">K304*E304</f>
        <v>0</v>
      </c>
      <c r="M304" s="299"/>
      <c r="N304" s="299"/>
      <c r="O304" s="296">
        <f t="shared" si="123"/>
        <v>25</v>
      </c>
      <c r="P304" s="297">
        <f t="shared" si="123"/>
        <v>13500</v>
      </c>
      <c r="Q304" s="294">
        <f t="shared" si="124"/>
        <v>0</v>
      </c>
      <c r="R304" s="297">
        <f t="shared" si="125"/>
        <v>0</v>
      </c>
    </row>
    <row r="305" spans="1:18" s="114" customFormat="1">
      <c r="A305" s="79">
        <v>11.5</v>
      </c>
      <c r="B305" s="290" t="s">
        <v>460</v>
      </c>
      <c r="C305" s="325" t="s">
        <v>2</v>
      </c>
      <c r="D305" s="279">
        <v>1</v>
      </c>
      <c r="E305" s="82">
        <v>500000</v>
      </c>
      <c r="F305" s="82">
        <f t="shared" si="126"/>
        <v>500000</v>
      </c>
      <c r="G305" s="299"/>
      <c r="H305" s="82">
        <f t="shared" si="127"/>
        <v>0</v>
      </c>
      <c r="I305" s="296"/>
      <c r="J305" s="82">
        <f>(J299+H299)*F305/F299+0.01</f>
        <v>487757.84</v>
      </c>
      <c r="K305" s="296"/>
      <c r="L305" s="297">
        <f>L299*F305/F299-0.01</f>
        <v>12242.16</v>
      </c>
      <c r="M305" s="299"/>
      <c r="N305" s="299"/>
      <c r="O305" s="296"/>
      <c r="P305" s="297">
        <f t="shared" si="123"/>
        <v>500000</v>
      </c>
      <c r="Q305" s="294"/>
      <c r="R305" s="297">
        <f t="shared" si="125"/>
        <v>0</v>
      </c>
    </row>
    <row r="306" spans="1:18" s="126" customFormat="1">
      <c r="A306" s="94"/>
      <c r="B306" s="95" t="s">
        <v>397</v>
      </c>
      <c r="C306" s="123"/>
      <c r="D306" s="326"/>
      <c r="E306" s="125"/>
      <c r="F306" s="312">
        <f>SUM(F301:F305)</f>
        <v>1138670.92</v>
      </c>
      <c r="G306" s="327"/>
      <c r="H306" s="312">
        <f>SUM(H301:H305)</f>
        <v>35229.29</v>
      </c>
      <c r="I306" s="328"/>
      <c r="J306" s="312">
        <f>SUM(J301:J305)</f>
        <v>1045220.09</v>
      </c>
      <c r="K306" s="328"/>
      <c r="L306" s="315">
        <f>SUM(L301:L305)</f>
        <v>58221.54</v>
      </c>
      <c r="M306" s="327"/>
      <c r="N306" s="327"/>
      <c r="O306" s="328"/>
      <c r="P306" s="315">
        <f>SUM(P301:P305)</f>
        <v>1138670.92</v>
      </c>
      <c r="Q306" s="316"/>
      <c r="R306" s="315">
        <f>SUM(R301:R305)</f>
        <v>0</v>
      </c>
    </row>
    <row r="307" spans="1:18" s="127" customFormat="1">
      <c r="A307" s="98"/>
      <c r="B307" s="99" t="s">
        <v>567</v>
      </c>
      <c r="C307" s="100"/>
      <c r="D307" s="101"/>
      <c r="E307" s="105"/>
      <c r="F307" s="103">
        <f>F306+F299</f>
        <v>4880820.68</v>
      </c>
      <c r="G307" s="329"/>
      <c r="H307" s="103">
        <f>H306+H299</f>
        <v>415899.82</v>
      </c>
      <c r="I307" s="330"/>
      <c r="J307" s="103">
        <f>J306+J299</f>
        <v>4315075.28</v>
      </c>
      <c r="K307" s="330"/>
      <c r="L307" s="331">
        <f>L306+L299</f>
        <v>149845.57999999999</v>
      </c>
      <c r="M307" s="329"/>
      <c r="N307" s="329"/>
      <c r="O307" s="330"/>
      <c r="P307" s="331">
        <f>P306+P299</f>
        <v>4880820.68</v>
      </c>
      <c r="Q307" s="332"/>
      <c r="R307" s="331">
        <f>R306+R299</f>
        <v>0</v>
      </c>
    </row>
  </sheetData>
  <autoFilter ref="A4:F307" xr:uid="{00000000-0009-0000-0000-000003000000}">
    <sortState xmlns:xlrd2="http://schemas.microsoft.com/office/spreadsheetml/2017/richdata2" ref="A5:F156">
      <sortCondition ref="A4:A156"/>
    </sortState>
  </autoFilter>
  <mergeCells count="9">
    <mergeCell ref="O3:P3"/>
    <mergeCell ref="Q3:R3"/>
    <mergeCell ref="A5:E5"/>
    <mergeCell ref="A2:F2"/>
    <mergeCell ref="A3:F3"/>
    <mergeCell ref="G3:H3"/>
    <mergeCell ref="I3:J3"/>
    <mergeCell ref="K3:L3"/>
    <mergeCell ref="M3:N3"/>
  </mergeCells>
  <conditionalFormatting sqref="Q3:R4">
    <cfRule type="cellIs" dxfId="1" priority="1" operator="lessThan">
      <formula>0</formula>
    </cfRule>
  </conditionalFormatting>
  <pageMargins left="0.51181102362204722" right="0.31496062992125984" top="0.15748031496062992" bottom="0.15748031496062992" header="0.11811023622047245" footer="0.11811023622047245"/>
  <pageSetup paperSize="9" scale="35" fitToHeight="4" orientation="portrait" horizontalDpi="4294967295" verticalDpi="4294967295" r:id="rId1"/>
  <colBreaks count="1" manualBreakCount="1">
    <brk id="6" max="30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5C886-FBA0-4069-8EE4-8A1D165FB744}">
  <sheetPr>
    <pageSetUpPr fitToPage="1"/>
  </sheetPr>
  <dimension ref="A1:L128"/>
  <sheetViews>
    <sheetView view="pageBreakPreview" zoomScale="70" zoomScaleNormal="100" zoomScaleSheetLayoutView="70" workbookViewId="0">
      <selection activeCell="G13" sqref="E11:G13"/>
    </sheetView>
  </sheetViews>
  <sheetFormatPr defaultRowHeight="15.75" outlineLevelRow="3"/>
  <cols>
    <col min="1" max="1" width="8.85546875" style="128" customWidth="1"/>
    <col min="2" max="4" width="13.85546875" style="128" customWidth="1"/>
    <col min="5" max="5" width="66.140625" style="204" customWidth="1"/>
    <col min="6" max="6" width="10.7109375" style="110" bestFit="1" customWidth="1"/>
    <col min="7" max="7" width="9.140625" style="110"/>
    <col min="8" max="8" width="17.85546875" style="129" customWidth="1"/>
    <col min="9" max="9" width="16.28515625" style="129" bestFit="1" customWidth="1"/>
    <col min="10" max="10" width="28.5703125" style="129" bestFit="1" customWidth="1"/>
    <col min="11" max="11" width="102.7109375" style="110" customWidth="1"/>
    <col min="12" max="16384" width="9.140625" style="110"/>
  </cols>
  <sheetData>
    <row r="1" spans="1:12" ht="90">
      <c r="E1" s="205" t="s">
        <v>748</v>
      </c>
      <c r="F1" s="110" t="s">
        <v>812</v>
      </c>
      <c r="K1" s="240" t="s">
        <v>800</v>
      </c>
      <c r="L1" s="239" t="s">
        <v>696</v>
      </c>
    </row>
    <row r="2" spans="1:12" ht="75">
      <c r="E2" s="206" t="s">
        <v>749</v>
      </c>
      <c r="K2" s="241" t="s">
        <v>799</v>
      </c>
      <c r="L2" s="239" t="s">
        <v>696</v>
      </c>
    </row>
    <row r="3" spans="1:12">
      <c r="A3" s="548" t="s">
        <v>811</v>
      </c>
      <c r="B3" s="548"/>
      <c r="C3" s="548"/>
      <c r="D3" s="548"/>
      <c r="E3" s="548"/>
      <c r="F3" s="548"/>
      <c r="G3" s="548"/>
      <c r="H3" s="548"/>
      <c r="I3" s="548"/>
      <c r="J3" s="158"/>
    </row>
    <row r="4" spans="1:12">
      <c r="A4" s="547"/>
      <c r="B4" s="547"/>
      <c r="C4" s="547"/>
      <c r="D4" s="547"/>
      <c r="E4" s="547"/>
      <c r="F4" s="547"/>
      <c r="G4" s="547"/>
      <c r="H4" s="547"/>
      <c r="I4" s="547"/>
      <c r="J4" s="159"/>
    </row>
    <row r="5" spans="1:12">
      <c r="A5" s="549" t="s">
        <v>443</v>
      </c>
      <c r="B5" s="550"/>
      <c r="C5" s="550"/>
      <c r="D5" s="551"/>
      <c r="E5" s="151" t="s">
        <v>1</v>
      </c>
      <c r="F5" s="72" t="s">
        <v>445</v>
      </c>
      <c r="G5" s="72" t="s">
        <v>444</v>
      </c>
      <c r="H5" s="73" t="s">
        <v>446</v>
      </c>
      <c r="I5" s="73" t="s">
        <v>447</v>
      </c>
      <c r="J5" s="73" t="s">
        <v>697</v>
      </c>
    </row>
    <row r="6" spans="1:12" s="50" customFormat="1">
      <c r="A6" s="207">
        <v>11</v>
      </c>
      <c r="B6" s="207"/>
      <c r="C6" s="207"/>
      <c r="D6" s="207"/>
      <c r="E6" s="208" t="s">
        <v>798</v>
      </c>
      <c r="F6" s="209"/>
      <c r="G6" s="210"/>
      <c r="H6" s="211"/>
      <c r="I6" s="212"/>
      <c r="J6" s="213"/>
    </row>
    <row r="7" spans="1:12" s="50" customFormat="1">
      <c r="A7" s="214"/>
      <c r="B7" s="215" t="s">
        <v>803</v>
      </c>
      <c r="C7" s="214"/>
      <c r="D7" s="214"/>
      <c r="E7" s="216" t="s">
        <v>468</v>
      </c>
      <c r="F7" s="217"/>
      <c r="G7" s="218"/>
      <c r="H7" s="219"/>
      <c r="I7" s="220"/>
      <c r="J7" s="221"/>
    </row>
    <row r="8" spans="1:12" s="50" customFormat="1" outlineLevel="1">
      <c r="A8" s="222"/>
      <c r="B8" s="222"/>
      <c r="C8" s="222" t="s">
        <v>804</v>
      </c>
      <c r="D8" s="222"/>
      <c r="E8" s="223" t="s">
        <v>801</v>
      </c>
      <c r="F8" s="224"/>
      <c r="G8" s="225"/>
      <c r="H8" s="226"/>
      <c r="I8" s="227"/>
      <c r="J8" s="228"/>
    </row>
    <row r="9" spans="1:12" s="50" customFormat="1" outlineLevel="2">
      <c r="A9" s="229"/>
      <c r="B9" s="229"/>
      <c r="C9" s="229"/>
      <c r="D9" s="229" t="s">
        <v>805</v>
      </c>
      <c r="E9" s="230" t="s">
        <v>801</v>
      </c>
      <c r="F9" s="231"/>
      <c r="G9" s="232"/>
      <c r="H9" s="233"/>
      <c r="I9" s="234">
        <f>I10+I14</f>
        <v>4834662.8</v>
      </c>
      <c r="J9" s="235"/>
    </row>
    <row r="10" spans="1:12" s="50" customFormat="1" outlineLevel="3">
      <c r="A10" s="214"/>
      <c r="B10" s="214"/>
      <c r="C10" s="214"/>
      <c r="D10" s="214"/>
      <c r="E10" s="216" t="s">
        <v>791</v>
      </c>
      <c r="F10" s="217"/>
      <c r="G10" s="218"/>
      <c r="H10" s="219"/>
      <c r="I10" s="236">
        <f>SUM(I11:I13)</f>
        <v>1098800</v>
      </c>
      <c r="J10" s="221"/>
    </row>
    <row r="11" spans="1:12" s="50" customFormat="1" outlineLevel="3">
      <c r="A11" s="214"/>
      <c r="B11" s="214"/>
      <c r="C11" s="214"/>
      <c r="D11" s="214"/>
      <c r="E11" s="237" t="s">
        <v>394</v>
      </c>
      <c r="F11" s="217" t="s">
        <v>794</v>
      </c>
      <c r="G11" s="238">
        <v>1</v>
      </c>
      <c r="H11" s="219">
        <v>846000</v>
      </c>
      <c r="I11" s="220">
        <f>H11*G11</f>
        <v>846000</v>
      </c>
      <c r="J11" s="221"/>
    </row>
    <row r="12" spans="1:12" s="50" customFormat="1" outlineLevel="3">
      <c r="A12" s="214"/>
      <c r="B12" s="214"/>
      <c r="C12" s="214"/>
      <c r="D12" s="214"/>
      <c r="E12" s="237" t="s">
        <v>459</v>
      </c>
      <c r="F12" s="217" t="s">
        <v>2</v>
      </c>
      <c r="G12" s="238">
        <v>20</v>
      </c>
      <c r="H12" s="219">
        <v>540</v>
      </c>
      <c r="I12" s="220">
        <f t="shared" ref="I12:I13" si="0">H12*G12</f>
        <v>10800</v>
      </c>
      <c r="J12" s="221"/>
    </row>
    <row r="13" spans="1:12" s="50" customFormat="1" outlineLevel="3">
      <c r="A13" s="214"/>
      <c r="B13" s="214"/>
      <c r="C13" s="214"/>
      <c r="D13" s="214"/>
      <c r="E13" s="237" t="s">
        <v>458</v>
      </c>
      <c r="F13" s="217" t="s">
        <v>794</v>
      </c>
      <c r="G13" s="238">
        <v>1</v>
      </c>
      <c r="H13" s="219">
        <v>242000</v>
      </c>
      <c r="I13" s="220">
        <f t="shared" si="0"/>
        <v>242000</v>
      </c>
      <c r="J13" s="221"/>
    </row>
    <row r="14" spans="1:12" s="50" customFormat="1" outlineLevel="3">
      <c r="A14" s="242"/>
      <c r="B14" s="242"/>
      <c r="C14" s="242"/>
      <c r="D14" s="242"/>
      <c r="E14" s="243" t="s">
        <v>793</v>
      </c>
      <c r="F14" s="244"/>
      <c r="G14" s="245"/>
      <c r="H14" s="11"/>
      <c r="I14" s="246">
        <f>SUM(I15:I113)</f>
        <v>3735862.8</v>
      </c>
      <c r="J14" s="262"/>
    </row>
    <row r="15" spans="1:12" outlineLevel="3">
      <c r="A15" s="83"/>
      <c r="B15" s="83"/>
      <c r="C15" s="83"/>
      <c r="D15" s="83"/>
      <c r="E15" s="121" t="s">
        <v>568</v>
      </c>
      <c r="F15" s="152" t="s">
        <v>450</v>
      </c>
      <c r="G15" s="152">
        <v>1</v>
      </c>
      <c r="H15" s="15">
        <v>153424.79999999999</v>
      </c>
      <c r="I15" s="78">
        <f t="shared" ref="I15:I40" si="1">G15*H15</f>
        <v>153424.79999999999</v>
      </c>
      <c r="J15" s="78"/>
    </row>
    <row r="16" spans="1:12" outlineLevel="3">
      <c r="A16" s="83"/>
      <c r="B16" s="83"/>
      <c r="C16" s="83"/>
      <c r="D16" s="83"/>
      <c r="E16" s="121" t="s">
        <v>711</v>
      </c>
      <c r="F16" s="152" t="s">
        <v>450</v>
      </c>
      <c r="G16" s="152">
        <v>1</v>
      </c>
      <c r="H16" s="15">
        <v>87974.1</v>
      </c>
      <c r="I16" s="15">
        <f t="shared" si="1"/>
        <v>87974.1</v>
      </c>
      <c r="J16" s="15"/>
    </row>
    <row r="17" spans="1:10" ht="31.5" outlineLevel="3">
      <c r="A17" s="83"/>
      <c r="B17" s="83"/>
      <c r="C17" s="83"/>
      <c r="D17" s="86"/>
      <c r="E17" s="154" t="s">
        <v>579</v>
      </c>
      <c r="F17" s="152" t="s">
        <v>450</v>
      </c>
      <c r="G17" s="152">
        <v>3</v>
      </c>
      <c r="H17" s="15">
        <v>40343.4</v>
      </c>
      <c r="I17" s="15">
        <f>G17*H17</f>
        <v>121030.2</v>
      </c>
      <c r="J17" s="15"/>
    </row>
    <row r="18" spans="1:10" outlineLevel="3">
      <c r="A18" s="83"/>
      <c r="B18" s="83"/>
      <c r="C18" s="83"/>
      <c r="D18" s="86"/>
      <c r="E18" s="121" t="s">
        <v>699</v>
      </c>
      <c r="F18" s="152" t="s">
        <v>450</v>
      </c>
      <c r="G18" s="152">
        <v>1</v>
      </c>
      <c r="H18" s="15">
        <v>87974.1</v>
      </c>
      <c r="I18" s="78">
        <f>G18*H18</f>
        <v>87974.1</v>
      </c>
      <c r="J18" s="78"/>
    </row>
    <row r="19" spans="1:10" s="114" customFormat="1" ht="31.5" outlineLevel="3">
      <c r="A19" s="79"/>
      <c r="B19" s="79"/>
      <c r="C19" s="79"/>
      <c r="D19" s="86"/>
      <c r="E19" s="154" t="s">
        <v>585</v>
      </c>
      <c r="F19" s="155" t="s">
        <v>2</v>
      </c>
      <c r="G19" s="156">
        <v>2</v>
      </c>
      <c r="H19" s="82">
        <v>28448.1</v>
      </c>
      <c r="I19" s="82">
        <f>H19*G19</f>
        <v>56896.2</v>
      </c>
      <c r="J19" s="82"/>
    </row>
    <row r="20" spans="1:10" s="114" customFormat="1" outlineLevel="3">
      <c r="A20" s="79"/>
      <c r="B20" s="79"/>
      <c r="C20" s="79"/>
      <c r="D20" s="86"/>
      <c r="E20" s="154" t="s">
        <v>577</v>
      </c>
      <c r="F20" s="155" t="s">
        <v>2</v>
      </c>
      <c r="G20" s="156">
        <v>4</v>
      </c>
      <c r="H20" s="82">
        <v>4200</v>
      </c>
      <c r="I20" s="15">
        <f t="shared" ref="I20:I25" si="2">G20*H20</f>
        <v>16800</v>
      </c>
      <c r="J20" s="82"/>
    </row>
    <row r="21" spans="1:10" s="114" customFormat="1" outlineLevel="3">
      <c r="A21" s="79"/>
      <c r="B21" s="79"/>
      <c r="C21" s="79"/>
      <c r="D21" s="86"/>
      <c r="E21" s="154" t="s">
        <v>592</v>
      </c>
      <c r="F21" s="81" t="s">
        <v>2</v>
      </c>
      <c r="G21" s="82">
        <v>2</v>
      </c>
      <c r="H21" s="82">
        <v>4200</v>
      </c>
      <c r="I21" s="15">
        <f t="shared" si="2"/>
        <v>8400</v>
      </c>
      <c r="J21" s="82"/>
    </row>
    <row r="22" spans="1:10" s="114" customFormat="1" ht="31.5" outlineLevel="3">
      <c r="A22" s="79"/>
      <c r="B22" s="79"/>
      <c r="C22" s="79"/>
      <c r="D22" s="86"/>
      <c r="E22" s="80" t="s">
        <v>515</v>
      </c>
      <c r="F22" s="81" t="s">
        <v>2</v>
      </c>
      <c r="G22" s="82">
        <v>2</v>
      </c>
      <c r="H22" s="82">
        <v>8038.8</v>
      </c>
      <c r="I22" s="15">
        <f t="shared" si="2"/>
        <v>16077.6</v>
      </c>
      <c r="J22" s="82"/>
    </row>
    <row r="23" spans="1:10" s="114" customFormat="1" ht="31.5" outlineLevel="3">
      <c r="A23" s="79"/>
      <c r="B23" s="79"/>
      <c r="C23" s="79"/>
      <c r="D23" s="86"/>
      <c r="E23" s="80" t="s">
        <v>516</v>
      </c>
      <c r="F23" s="81" t="s">
        <v>2</v>
      </c>
      <c r="G23" s="82">
        <v>2</v>
      </c>
      <c r="H23" s="82">
        <v>3465</v>
      </c>
      <c r="I23" s="15">
        <f t="shared" si="2"/>
        <v>6930</v>
      </c>
      <c r="J23" s="82"/>
    </row>
    <row r="24" spans="1:10" outlineLevel="3">
      <c r="A24" s="83"/>
      <c r="B24" s="83"/>
      <c r="C24" s="83"/>
      <c r="D24" s="86"/>
      <c r="E24" s="121" t="s">
        <v>499</v>
      </c>
      <c r="F24" s="152" t="s">
        <v>450</v>
      </c>
      <c r="G24" s="152">
        <v>1</v>
      </c>
      <c r="H24" s="15">
        <v>88139.11</v>
      </c>
      <c r="I24" s="78">
        <f t="shared" si="2"/>
        <v>88139.11</v>
      </c>
      <c r="J24" s="78"/>
    </row>
    <row r="25" spans="1:10" outlineLevel="3">
      <c r="A25" s="83"/>
      <c r="B25" s="83"/>
      <c r="C25" s="83"/>
      <c r="D25" s="86"/>
      <c r="E25" s="121" t="s">
        <v>500</v>
      </c>
      <c r="F25" s="152" t="s">
        <v>450</v>
      </c>
      <c r="G25" s="152">
        <v>1</v>
      </c>
      <c r="H25" s="15">
        <v>63340.19</v>
      </c>
      <c r="I25" s="78">
        <f t="shared" si="2"/>
        <v>63340.19</v>
      </c>
      <c r="J25" s="78"/>
    </row>
    <row r="26" spans="1:10" s="114" customFormat="1" outlineLevel="3">
      <c r="A26" s="79"/>
      <c r="B26" s="79"/>
      <c r="C26" s="79"/>
      <c r="D26" s="86"/>
      <c r="E26" s="154" t="s">
        <v>512</v>
      </c>
      <c r="F26" s="155" t="s">
        <v>2</v>
      </c>
      <c r="G26" s="156">
        <v>1</v>
      </c>
      <c r="H26" s="82">
        <v>8618.2800000000007</v>
      </c>
      <c r="I26" s="82">
        <f>H26*G26</f>
        <v>8618.2800000000007</v>
      </c>
      <c r="J26" s="82"/>
    </row>
    <row r="27" spans="1:10" outlineLevel="3">
      <c r="A27" s="83"/>
      <c r="B27" s="83"/>
      <c r="C27" s="83"/>
      <c r="D27" s="86"/>
      <c r="E27" s="154" t="s">
        <v>580</v>
      </c>
      <c r="F27" s="152" t="s">
        <v>450</v>
      </c>
      <c r="G27" s="152">
        <v>1</v>
      </c>
      <c r="H27" s="264"/>
      <c r="I27" s="15">
        <f>G27*H27</f>
        <v>0</v>
      </c>
      <c r="J27" s="15"/>
    </row>
    <row r="28" spans="1:10" outlineLevel="3">
      <c r="A28" s="83"/>
      <c r="B28" s="83"/>
      <c r="C28" s="83"/>
      <c r="D28" s="86"/>
      <c r="E28" s="154" t="s">
        <v>581</v>
      </c>
      <c r="F28" s="152" t="s">
        <v>450</v>
      </c>
      <c r="G28" s="152">
        <v>2</v>
      </c>
      <c r="H28" s="264"/>
      <c r="I28" s="15">
        <f>G28*H28</f>
        <v>0</v>
      </c>
      <c r="J28" s="15"/>
    </row>
    <row r="29" spans="1:10" outlineLevel="3">
      <c r="A29" s="83"/>
      <c r="B29" s="83"/>
      <c r="C29" s="83"/>
      <c r="D29" s="86"/>
      <c r="E29" s="154" t="s">
        <v>582</v>
      </c>
      <c r="F29" s="152" t="s">
        <v>450</v>
      </c>
      <c r="G29" s="152">
        <v>2</v>
      </c>
      <c r="H29" s="264"/>
      <c r="I29" s="15">
        <f>G29*H29</f>
        <v>0</v>
      </c>
      <c r="J29" s="15"/>
    </row>
    <row r="30" spans="1:10" s="114" customFormat="1" outlineLevel="3">
      <c r="A30" s="79"/>
      <c r="B30" s="79"/>
      <c r="C30" s="79"/>
      <c r="D30" s="86"/>
      <c r="E30" s="154" t="s">
        <v>590</v>
      </c>
      <c r="F30" s="155" t="s">
        <v>2</v>
      </c>
      <c r="G30" s="156">
        <v>1</v>
      </c>
      <c r="H30" s="273"/>
      <c r="I30" s="15">
        <f>G30*H30</f>
        <v>0</v>
      </c>
      <c r="J30" s="82"/>
    </row>
    <row r="31" spans="1:10" s="114" customFormat="1" outlineLevel="3">
      <c r="A31" s="79"/>
      <c r="B31" s="79"/>
      <c r="C31" s="79"/>
      <c r="D31" s="86"/>
      <c r="E31" s="154" t="s">
        <v>586</v>
      </c>
      <c r="F31" s="155" t="s">
        <v>2</v>
      </c>
      <c r="G31" s="156">
        <v>1</v>
      </c>
      <c r="H31" s="273"/>
      <c r="I31" s="82">
        <f>H31*G31</f>
        <v>0</v>
      </c>
      <c r="J31" s="82"/>
    </row>
    <row r="32" spans="1:10" outlineLevel="3">
      <c r="A32" s="83"/>
      <c r="B32" s="83"/>
      <c r="C32" s="83"/>
      <c r="D32" s="86"/>
      <c r="E32" s="154" t="s">
        <v>583</v>
      </c>
      <c r="F32" s="152" t="s">
        <v>450</v>
      </c>
      <c r="G32" s="152">
        <v>1</v>
      </c>
      <c r="H32" s="272">
        <v>3638.48</v>
      </c>
      <c r="I32" s="15">
        <f t="shared" ref="I32:I37" si="3">G32*H32</f>
        <v>3638.48</v>
      </c>
      <c r="J32" s="78"/>
    </row>
    <row r="33" spans="1:10" outlineLevel="3">
      <c r="A33" s="83"/>
      <c r="B33" s="83"/>
      <c r="C33" s="83"/>
      <c r="D33" s="86"/>
      <c r="E33" s="121" t="s">
        <v>496</v>
      </c>
      <c r="F33" s="152" t="s">
        <v>450</v>
      </c>
      <c r="G33" s="152">
        <v>10</v>
      </c>
      <c r="H33" s="272">
        <v>3638.48</v>
      </c>
      <c r="I33" s="78">
        <f t="shared" si="3"/>
        <v>36384.800000000003</v>
      </c>
      <c r="J33" s="78"/>
    </row>
    <row r="34" spans="1:10" outlineLevel="3">
      <c r="A34" s="83"/>
      <c r="B34" s="83"/>
      <c r="C34" s="83"/>
      <c r="D34" s="86"/>
      <c r="E34" s="154" t="s">
        <v>504</v>
      </c>
      <c r="F34" s="152" t="s">
        <v>450</v>
      </c>
      <c r="G34" s="152">
        <v>2</v>
      </c>
      <c r="H34" s="15">
        <v>3021.58</v>
      </c>
      <c r="I34" s="15">
        <f t="shared" si="3"/>
        <v>6043.16</v>
      </c>
      <c r="J34" s="15"/>
    </row>
    <row r="35" spans="1:10" outlineLevel="3">
      <c r="A35" s="83"/>
      <c r="B35" s="83"/>
      <c r="C35" s="83"/>
      <c r="D35" s="86"/>
      <c r="E35" s="154" t="s">
        <v>505</v>
      </c>
      <c r="F35" s="152" t="s">
        <v>450</v>
      </c>
      <c r="G35" s="152">
        <v>2</v>
      </c>
      <c r="H35" s="15">
        <v>1856.26</v>
      </c>
      <c r="I35" s="15">
        <f t="shared" si="3"/>
        <v>3712.52</v>
      </c>
      <c r="J35" s="78"/>
    </row>
    <row r="36" spans="1:10" outlineLevel="3">
      <c r="A36" s="83"/>
      <c r="B36" s="83"/>
      <c r="C36" s="83"/>
      <c r="D36" s="86"/>
      <c r="E36" s="154" t="s">
        <v>506</v>
      </c>
      <c r="F36" s="152" t="s">
        <v>450</v>
      </c>
      <c r="G36" s="152">
        <v>2</v>
      </c>
      <c r="H36" s="15">
        <v>1708</v>
      </c>
      <c r="I36" s="15">
        <f t="shared" si="3"/>
        <v>3416</v>
      </c>
      <c r="J36" s="78"/>
    </row>
    <row r="37" spans="1:10" outlineLevel="3">
      <c r="A37" s="83"/>
      <c r="B37" s="83"/>
      <c r="C37" s="83"/>
      <c r="D37" s="86"/>
      <c r="E37" s="154" t="s">
        <v>706</v>
      </c>
      <c r="F37" s="152" t="s">
        <v>450</v>
      </c>
      <c r="G37" s="152">
        <v>2</v>
      </c>
      <c r="H37" s="265">
        <v>1500</v>
      </c>
      <c r="I37" s="15">
        <f t="shared" si="3"/>
        <v>3000</v>
      </c>
      <c r="J37" s="78"/>
    </row>
    <row r="38" spans="1:10" outlineLevel="3">
      <c r="A38" s="83"/>
      <c r="B38" s="83"/>
      <c r="C38" s="83"/>
      <c r="D38" s="83"/>
      <c r="E38" s="121" t="s">
        <v>474</v>
      </c>
      <c r="F38" s="152" t="s">
        <v>450</v>
      </c>
      <c r="G38" s="152">
        <v>12</v>
      </c>
      <c r="H38" s="272">
        <v>1384.7</v>
      </c>
      <c r="I38" s="15">
        <f t="shared" si="1"/>
        <v>16616.400000000001</v>
      </c>
      <c r="J38" s="15"/>
    </row>
    <row r="39" spans="1:10" outlineLevel="3">
      <c r="A39" s="83"/>
      <c r="B39" s="83"/>
      <c r="C39" s="83"/>
      <c r="D39" s="83"/>
      <c r="E39" s="121" t="s">
        <v>475</v>
      </c>
      <c r="F39" s="152" t="s">
        <v>450</v>
      </c>
      <c r="G39" s="152">
        <v>1</v>
      </c>
      <c r="H39" s="272">
        <v>1007.58</v>
      </c>
      <c r="I39" s="15">
        <f t="shared" si="1"/>
        <v>1007.58</v>
      </c>
      <c r="J39" s="15"/>
    </row>
    <row r="40" spans="1:10" outlineLevel="3">
      <c r="A40" s="83"/>
      <c r="B40" s="83"/>
      <c r="C40" s="83"/>
      <c r="D40" s="83"/>
      <c r="E40" s="121" t="s">
        <v>476</v>
      </c>
      <c r="F40" s="152" t="s">
        <v>450</v>
      </c>
      <c r="G40" s="152">
        <v>4</v>
      </c>
      <c r="H40" s="272">
        <v>8308.19</v>
      </c>
      <c r="I40" s="15">
        <f t="shared" si="1"/>
        <v>33232.76</v>
      </c>
      <c r="J40" s="15"/>
    </row>
    <row r="41" spans="1:10" outlineLevel="3">
      <c r="A41" s="83"/>
      <c r="B41" s="83"/>
      <c r="C41" s="83"/>
      <c r="D41" s="83"/>
      <c r="E41" s="121" t="s">
        <v>477</v>
      </c>
      <c r="F41" s="152" t="s">
        <v>450</v>
      </c>
      <c r="G41" s="152">
        <v>5</v>
      </c>
      <c r="H41" s="272">
        <v>1510.79</v>
      </c>
      <c r="I41" s="15">
        <f t="shared" ref="I41:I53" si="4">G41*H41</f>
        <v>7553.95</v>
      </c>
      <c r="J41" s="15"/>
    </row>
    <row r="42" spans="1:10" outlineLevel="3">
      <c r="A42" s="86"/>
      <c r="B42" s="86"/>
      <c r="C42" s="86"/>
      <c r="D42" s="86"/>
      <c r="E42" s="121" t="s">
        <v>478</v>
      </c>
      <c r="F42" s="152" t="s">
        <v>450</v>
      </c>
      <c r="G42" s="152">
        <v>26</v>
      </c>
      <c r="H42" s="82">
        <v>1070.05</v>
      </c>
      <c r="I42" s="15">
        <f t="shared" si="4"/>
        <v>27821.3</v>
      </c>
      <c r="J42" s="15"/>
    </row>
    <row r="43" spans="1:10" outlineLevel="3">
      <c r="A43" s="86"/>
      <c r="B43" s="86"/>
      <c r="C43" s="86"/>
      <c r="D43" s="86"/>
      <c r="E43" s="121" t="s">
        <v>720</v>
      </c>
      <c r="F43" s="152" t="s">
        <v>450</v>
      </c>
      <c r="G43" s="152">
        <v>18</v>
      </c>
      <c r="H43" s="15">
        <v>176.65</v>
      </c>
      <c r="I43" s="15">
        <f t="shared" si="4"/>
        <v>3179.7</v>
      </c>
      <c r="J43" s="15"/>
    </row>
    <row r="44" spans="1:10" outlineLevel="3">
      <c r="A44" s="86"/>
      <c r="B44" s="86"/>
      <c r="C44" s="86"/>
      <c r="D44" s="86"/>
      <c r="E44" s="121" t="s">
        <v>725</v>
      </c>
      <c r="F44" s="152" t="s">
        <v>450</v>
      </c>
      <c r="G44" s="152">
        <v>43</v>
      </c>
      <c r="H44" s="15">
        <v>581.23</v>
      </c>
      <c r="I44" s="15">
        <f t="shared" si="4"/>
        <v>24992.89</v>
      </c>
      <c r="J44" s="15"/>
    </row>
    <row r="45" spans="1:10" s="114" customFormat="1" outlineLevel="3">
      <c r="A45" s="79"/>
      <c r="B45" s="79"/>
      <c r="C45" s="79"/>
      <c r="D45" s="86"/>
      <c r="E45" s="154" t="s">
        <v>55</v>
      </c>
      <c r="F45" s="81" t="s">
        <v>2</v>
      </c>
      <c r="G45" s="82">
        <v>102</v>
      </c>
      <c r="H45" s="272">
        <v>306</v>
      </c>
      <c r="I45" s="15">
        <f t="shared" si="4"/>
        <v>31212</v>
      </c>
      <c r="J45" s="82"/>
    </row>
    <row r="46" spans="1:10" outlineLevel="3">
      <c r="A46" s="83"/>
      <c r="B46" s="83"/>
      <c r="C46" s="83"/>
      <c r="D46" s="86"/>
      <c r="E46" s="121" t="s">
        <v>494</v>
      </c>
      <c r="F46" s="152" t="s">
        <v>450</v>
      </c>
      <c r="G46" s="152">
        <v>14</v>
      </c>
      <c r="H46" s="15">
        <v>2517.2199999999998</v>
      </c>
      <c r="I46" s="78">
        <f t="shared" si="4"/>
        <v>35241.08</v>
      </c>
      <c r="J46" s="78"/>
    </row>
    <row r="47" spans="1:10" s="114" customFormat="1" outlineLevel="3">
      <c r="A47" s="79"/>
      <c r="B47" s="79"/>
      <c r="C47" s="79"/>
      <c r="D47" s="86"/>
      <c r="E47" s="80" t="s">
        <v>493</v>
      </c>
      <c r="F47" s="81" t="s">
        <v>2</v>
      </c>
      <c r="G47" s="82">
        <v>1</v>
      </c>
      <c r="H47" s="82">
        <v>13176.56</v>
      </c>
      <c r="I47" s="15">
        <f t="shared" si="4"/>
        <v>13176.56</v>
      </c>
      <c r="J47" s="82"/>
    </row>
    <row r="48" spans="1:10" s="114" customFormat="1" outlineLevel="3">
      <c r="A48" s="79"/>
      <c r="B48" s="79"/>
      <c r="C48" s="79"/>
      <c r="D48" s="86"/>
      <c r="E48" s="80" t="s">
        <v>517</v>
      </c>
      <c r="F48" s="81" t="s">
        <v>2</v>
      </c>
      <c r="G48" s="82">
        <v>1</v>
      </c>
      <c r="H48" s="82">
        <v>6079.45</v>
      </c>
      <c r="I48" s="15">
        <f t="shared" si="4"/>
        <v>6079.45</v>
      </c>
      <c r="J48" s="82"/>
    </row>
    <row r="49" spans="1:10" s="114" customFormat="1" outlineLevel="3">
      <c r="A49" s="79"/>
      <c r="B49" s="79"/>
      <c r="C49" s="79"/>
      <c r="D49" s="86"/>
      <c r="E49" s="80" t="s">
        <v>518</v>
      </c>
      <c r="F49" s="81" t="s">
        <v>2</v>
      </c>
      <c r="G49" s="82">
        <v>1</v>
      </c>
      <c r="H49" s="82">
        <v>5266.86</v>
      </c>
      <c r="I49" s="15">
        <f t="shared" si="4"/>
        <v>5266.86</v>
      </c>
      <c r="J49" s="82"/>
    </row>
    <row r="50" spans="1:10" s="114" customFormat="1" outlineLevel="3">
      <c r="A50" s="79"/>
      <c r="B50" s="79"/>
      <c r="C50" s="79"/>
      <c r="D50" s="86"/>
      <c r="E50" s="80" t="s">
        <v>519</v>
      </c>
      <c r="F50" s="81" t="s">
        <v>2</v>
      </c>
      <c r="G50" s="82">
        <v>2</v>
      </c>
      <c r="H50" s="82">
        <v>5745.8</v>
      </c>
      <c r="I50" s="15">
        <f t="shared" si="4"/>
        <v>11491.6</v>
      </c>
      <c r="J50" s="82"/>
    </row>
    <row r="51" spans="1:10" s="114" customFormat="1" outlineLevel="3">
      <c r="A51" s="79"/>
      <c r="B51" s="79"/>
      <c r="C51" s="79"/>
      <c r="D51" s="86"/>
      <c r="E51" s="154" t="s">
        <v>724</v>
      </c>
      <c r="F51" s="155" t="s">
        <v>2</v>
      </c>
      <c r="G51" s="156">
        <v>1</v>
      </c>
      <c r="H51" s="273"/>
      <c r="I51" s="15">
        <f t="shared" si="4"/>
        <v>0</v>
      </c>
      <c r="J51" s="82"/>
    </row>
    <row r="52" spans="1:10" outlineLevel="3">
      <c r="A52" s="83"/>
      <c r="B52" s="83"/>
      <c r="C52" s="83"/>
      <c r="D52" s="86"/>
      <c r="E52" s="154" t="s">
        <v>733</v>
      </c>
      <c r="F52" s="155" t="s">
        <v>2</v>
      </c>
      <c r="G52" s="156">
        <v>2</v>
      </c>
      <c r="H52" s="273"/>
      <c r="I52" s="15">
        <f t="shared" si="4"/>
        <v>0</v>
      </c>
      <c r="J52" s="78"/>
    </row>
    <row r="53" spans="1:10" outlineLevel="3">
      <c r="A53" s="83"/>
      <c r="B53" s="83"/>
      <c r="C53" s="83"/>
      <c r="D53" s="86"/>
      <c r="E53" s="154" t="s">
        <v>734</v>
      </c>
      <c r="F53" s="155" t="s">
        <v>2</v>
      </c>
      <c r="G53" s="156">
        <v>2</v>
      </c>
      <c r="H53" s="273"/>
      <c r="I53" s="15">
        <f t="shared" si="4"/>
        <v>0</v>
      </c>
      <c r="J53" s="78"/>
    </row>
    <row r="54" spans="1:10" s="114" customFormat="1" outlineLevel="3">
      <c r="A54" s="79"/>
      <c r="B54" s="79"/>
      <c r="C54" s="79"/>
      <c r="D54" s="86"/>
      <c r="E54" s="154" t="s">
        <v>731</v>
      </c>
      <c r="F54" s="155" t="s">
        <v>2</v>
      </c>
      <c r="G54" s="156">
        <v>7</v>
      </c>
      <c r="H54" s="273"/>
      <c r="I54" s="82">
        <f>H54*G54</f>
        <v>0</v>
      </c>
      <c r="J54" s="82"/>
    </row>
    <row r="55" spans="1:10" s="114" customFormat="1" outlineLevel="3">
      <c r="A55" s="79"/>
      <c r="B55" s="79"/>
      <c r="C55" s="79"/>
      <c r="D55" s="86"/>
      <c r="E55" s="154" t="s">
        <v>728</v>
      </c>
      <c r="F55" s="155" t="s">
        <v>2</v>
      </c>
      <c r="G55" s="156">
        <v>2</v>
      </c>
      <c r="H55" s="273"/>
      <c r="I55" s="82">
        <f>H55*G55</f>
        <v>0</v>
      </c>
      <c r="J55" s="82"/>
    </row>
    <row r="56" spans="1:10" s="114" customFormat="1" outlineLevel="3">
      <c r="A56" s="79"/>
      <c r="B56" s="79"/>
      <c r="C56" s="79"/>
      <c r="D56" s="86"/>
      <c r="E56" s="154" t="s">
        <v>732</v>
      </c>
      <c r="F56" s="155" t="s">
        <v>2</v>
      </c>
      <c r="G56" s="156">
        <v>9</v>
      </c>
      <c r="H56" s="82">
        <v>2229.02</v>
      </c>
      <c r="I56" s="82">
        <f t="shared" ref="I56" si="5">H56*G56</f>
        <v>20061.18</v>
      </c>
      <c r="J56" s="82"/>
    </row>
    <row r="57" spans="1:10" s="114" customFormat="1" outlineLevel="3">
      <c r="A57" s="79"/>
      <c r="B57" s="79"/>
      <c r="C57" s="79"/>
      <c r="D57" s="86"/>
      <c r="E57" s="154" t="s">
        <v>578</v>
      </c>
      <c r="F57" s="81" t="s">
        <v>2</v>
      </c>
      <c r="G57" s="82">
        <v>7</v>
      </c>
      <c r="H57" s="82">
        <v>14307</v>
      </c>
      <c r="I57" s="82">
        <f t="shared" ref="I57:I63" si="6">H57*G57</f>
        <v>100149</v>
      </c>
      <c r="J57" s="82"/>
    </row>
    <row r="58" spans="1:10" s="114" customFormat="1" outlineLevel="3">
      <c r="A58" s="79"/>
      <c r="B58" s="79"/>
      <c r="C58" s="79"/>
      <c r="D58" s="86"/>
      <c r="E58" s="80" t="s">
        <v>576</v>
      </c>
      <c r="F58" s="81" t="s">
        <v>2</v>
      </c>
      <c r="G58" s="82">
        <v>10</v>
      </c>
      <c r="H58" s="82">
        <v>5014.8</v>
      </c>
      <c r="I58" s="82">
        <f t="shared" si="6"/>
        <v>50148</v>
      </c>
      <c r="J58" s="82"/>
    </row>
    <row r="59" spans="1:10" s="114" customFormat="1" outlineLevel="3">
      <c r="A59" s="79"/>
      <c r="B59" s="79"/>
      <c r="C59" s="79"/>
      <c r="D59" s="86"/>
      <c r="E59" s="334" t="s">
        <v>591</v>
      </c>
      <c r="F59" s="81" t="s">
        <v>2</v>
      </c>
      <c r="G59" s="82">
        <v>8</v>
      </c>
      <c r="H59" s="272">
        <v>419</v>
      </c>
      <c r="I59" s="82">
        <f t="shared" si="6"/>
        <v>3352</v>
      </c>
      <c r="J59" s="82"/>
    </row>
    <row r="60" spans="1:10" s="114" customFormat="1" outlineLevel="3">
      <c r="A60" s="79"/>
      <c r="B60" s="79"/>
      <c r="C60" s="79"/>
      <c r="D60" s="86"/>
      <c r="E60" s="334" t="s">
        <v>702</v>
      </c>
      <c r="F60" s="155" t="s">
        <v>2</v>
      </c>
      <c r="G60" s="156">
        <v>30</v>
      </c>
      <c r="H60" s="272">
        <v>419</v>
      </c>
      <c r="I60" s="15">
        <f>G60*H60</f>
        <v>12570</v>
      </c>
      <c r="J60" s="82"/>
    </row>
    <row r="61" spans="1:10" s="114" customFormat="1" outlineLevel="3">
      <c r="A61" s="79"/>
      <c r="B61" s="79"/>
      <c r="C61" s="79"/>
      <c r="D61" s="86"/>
      <c r="E61" s="334" t="s">
        <v>703</v>
      </c>
      <c r="F61" s="155" t="s">
        <v>2</v>
      </c>
      <c r="G61" s="156">
        <v>6</v>
      </c>
      <c r="H61" s="272">
        <v>419</v>
      </c>
      <c r="I61" s="15">
        <f>G61*H61</f>
        <v>2514</v>
      </c>
      <c r="J61" s="82"/>
    </row>
    <row r="62" spans="1:10" outlineLevel="3">
      <c r="A62" s="86"/>
      <c r="B62" s="86"/>
      <c r="C62" s="86"/>
      <c r="D62" s="86"/>
      <c r="E62" s="335" t="s">
        <v>87</v>
      </c>
      <c r="F62" s="152" t="s">
        <v>450</v>
      </c>
      <c r="G62" s="152">
        <v>12</v>
      </c>
      <c r="H62" s="272">
        <v>419</v>
      </c>
      <c r="I62" s="15">
        <f>G62*H62</f>
        <v>5028</v>
      </c>
      <c r="J62" s="15"/>
    </row>
    <row r="63" spans="1:10" s="114" customFormat="1" outlineLevel="3">
      <c r="A63" s="79"/>
      <c r="B63" s="79"/>
      <c r="C63" s="79"/>
      <c r="D63" s="86"/>
      <c r="E63" s="154" t="s">
        <v>56</v>
      </c>
      <c r="F63" s="81" t="s">
        <v>2</v>
      </c>
      <c r="G63" s="82">
        <v>97</v>
      </c>
      <c r="H63" s="82">
        <v>307.38</v>
      </c>
      <c r="I63" s="82">
        <f t="shared" si="6"/>
        <v>29815.86</v>
      </c>
      <c r="J63" s="82"/>
    </row>
    <row r="64" spans="1:10" s="114" customFormat="1" outlineLevel="3">
      <c r="A64" s="79"/>
      <c r="B64" s="79"/>
      <c r="C64" s="79"/>
      <c r="D64" s="86"/>
      <c r="E64" s="154" t="s">
        <v>453</v>
      </c>
      <c r="F64" s="81" t="s">
        <v>2</v>
      </c>
      <c r="G64" s="82">
        <v>82</v>
      </c>
      <c r="H64" s="82">
        <v>529.20000000000005</v>
      </c>
      <c r="I64" s="15">
        <f t="shared" ref="I64:I70" si="7">G64*H64</f>
        <v>43394.400000000001</v>
      </c>
      <c r="J64" s="82"/>
    </row>
    <row r="65" spans="1:10" ht="31.5" outlineLevel="3">
      <c r="A65" s="86"/>
      <c r="B65" s="86"/>
      <c r="C65" s="86"/>
      <c r="D65" s="86"/>
      <c r="E65" s="121" t="s">
        <v>481</v>
      </c>
      <c r="F65" s="152" t="s">
        <v>450</v>
      </c>
      <c r="G65" s="152">
        <v>2</v>
      </c>
      <c r="H65" s="15">
        <v>2310.2399999999998</v>
      </c>
      <c r="I65" s="15">
        <f>G65*H65</f>
        <v>4620.4799999999996</v>
      </c>
      <c r="J65" s="15"/>
    </row>
    <row r="66" spans="1:10" s="114" customFormat="1" outlineLevel="3">
      <c r="A66" s="79"/>
      <c r="B66" s="79"/>
      <c r="C66" s="79"/>
      <c r="D66" s="86"/>
      <c r="E66" s="154" t="s">
        <v>587</v>
      </c>
      <c r="F66" s="155" t="s">
        <v>2</v>
      </c>
      <c r="G66" s="156">
        <v>2</v>
      </c>
      <c r="H66" s="82">
        <v>14307</v>
      </c>
      <c r="I66" s="15">
        <f t="shared" si="7"/>
        <v>28614</v>
      </c>
      <c r="J66" s="82"/>
    </row>
    <row r="67" spans="1:10" outlineLevel="3">
      <c r="A67" s="83"/>
      <c r="B67" s="83"/>
      <c r="C67" s="83"/>
      <c r="D67" s="86"/>
      <c r="E67" s="121" t="s">
        <v>704</v>
      </c>
      <c r="F67" s="152" t="s">
        <v>450</v>
      </c>
      <c r="G67" s="152">
        <v>1</v>
      </c>
      <c r="H67" s="265">
        <v>15000</v>
      </c>
      <c r="I67" s="15">
        <f>G67*H67</f>
        <v>15000</v>
      </c>
      <c r="J67" s="78"/>
    </row>
    <row r="68" spans="1:10" s="114" customFormat="1" outlineLevel="3">
      <c r="A68" s="79"/>
      <c r="B68" s="79"/>
      <c r="C68" s="79"/>
      <c r="D68" s="86"/>
      <c r="E68" s="154" t="s">
        <v>705</v>
      </c>
      <c r="F68" s="155" t="s">
        <v>2</v>
      </c>
      <c r="G68" s="156">
        <v>2</v>
      </c>
      <c r="H68" s="82">
        <v>3634.2</v>
      </c>
      <c r="I68" s="15">
        <f t="shared" si="7"/>
        <v>7268.4</v>
      </c>
      <c r="J68" s="82"/>
    </row>
    <row r="69" spans="1:10" ht="31.5" outlineLevel="3">
      <c r="A69" s="86"/>
      <c r="B69" s="86"/>
      <c r="C69" s="86"/>
      <c r="D69" s="86"/>
      <c r="E69" s="121" t="s">
        <v>483</v>
      </c>
      <c r="F69" s="152" t="s">
        <v>450</v>
      </c>
      <c r="G69" s="152">
        <v>4</v>
      </c>
      <c r="H69" s="15">
        <v>3899.37</v>
      </c>
      <c r="I69" s="15">
        <f>G69*H69</f>
        <v>15597.48</v>
      </c>
      <c r="J69" s="15"/>
    </row>
    <row r="70" spans="1:10" outlineLevel="3">
      <c r="A70" s="83"/>
      <c r="B70" s="83"/>
      <c r="C70" s="83"/>
      <c r="D70" s="86"/>
      <c r="E70" s="121" t="s">
        <v>501</v>
      </c>
      <c r="F70" s="152" t="s">
        <v>450</v>
      </c>
      <c r="G70" s="152">
        <v>2</v>
      </c>
      <c r="H70" s="264"/>
      <c r="I70" s="15">
        <f t="shared" si="7"/>
        <v>0</v>
      </c>
      <c r="J70" s="78"/>
    </row>
    <row r="71" spans="1:10" outlineLevel="3">
      <c r="A71" s="86"/>
      <c r="B71" s="86"/>
      <c r="C71" s="86"/>
      <c r="D71" s="86"/>
      <c r="E71" s="121" t="s">
        <v>713</v>
      </c>
      <c r="F71" s="152" t="s">
        <v>450</v>
      </c>
      <c r="G71" s="153">
        <v>2</v>
      </c>
      <c r="H71" s="272">
        <v>3874.76</v>
      </c>
      <c r="I71" s="15">
        <f>G71*H71</f>
        <v>7749.52</v>
      </c>
      <c r="J71" s="15"/>
    </row>
    <row r="72" spans="1:10" ht="31.5" outlineLevel="3">
      <c r="A72" s="86"/>
      <c r="B72" s="86"/>
      <c r="C72" s="86"/>
      <c r="D72" s="86"/>
      <c r="E72" s="121" t="s">
        <v>569</v>
      </c>
      <c r="F72" s="152" t="s">
        <v>450</v>
      </c>
      <c r="G72" s="152">
        <v>2</v>
      </c>
      <c r="H72" s="264"/>
      <c r="I72" s="15">
        <f t="shared" ref="I72:I74" si="8">G72*H72</f>
        <v>0</v>
      </c>
      <c r="J72" s="15"/>
    </row>
    <row r="73" spans="1:10" outlineLevel="3">
      <c r="A73" s="86"/>
      <c r="B73" s="86"/>
      <c r="C73" s="86"/>
      <c r="D73" s="86"/>
      <c r="E73" s="121" t="s">
        <v>570</v>
      </c>
      <c r="F73" s="152" t="s">
        <v>450</v>
      </c>
      <c r="G73" s="152">
        <v>2</v>
      </c>
      <c r="H73" s="272">
        <v>31063.98</v>
      </c>
      <c r="I73" s="15">
        <f t="shared" si="8"/>
        <v>62127.96</v>
      </c>
      <c r="J73" s="15"/>
    </row>
    <row r="74" spans="1:10" outlineLevel="3">
      <c r="A74" s="86"/>
      <c r="B74" s="86"/>
      <c r="C74" s="86"/>
      <c r="D74" s="86"/>
      <c r="E74" s="121" t="s">
        <v>571</v>
      </c>
      <c r="F74" s="152" t="s">
        <v>450</v>
      </c>
      <c r="G74" s="152">
        <v>2</v>
      </c>
      <c r="H74" s="272">
        <v>21971.22</v>
      </c>
      <c r="I74" s="15">
        <f t="shared" si="8"/>
        <v>43942.44</v>
      </c>
      <c r="J74" s="15"/>
    </row>
    <row r="75" spans="1:10" outlineLevel="3">
      <c r="A75" s="86"/>
      <c r="B75" s="86"/>
      <c r="C75" s="86"/>
      <c r="D75" s="86"/>
      <c r="E75" s="121" t="s">
        <v>572</v>
      </c>
      <c r="F75" s="152" t="s">
        <v>450</v>
      </c>
      <c r="G75" s="152">
        <v>2</v>
      </c>
      <c r="H75" s="15">
        <v>21971.22</v>
      </c>
      <c r="I75" s="15">
        <f t="shared" ref="I75" si="9">G75*H75</f>
        <v>43942.44</v>
      </c>
      <c r="J75" s="15"/>
    </row>
    <row r="76" spans="1:10" ht="31.5" outlineLevel="3">
      <c r="A76" s="83"/>
      <c r="B76" s="83"/>
      <c r="C76" s="83"/>
      <c r="D76" s="86"/>
      <c r="E76" s="121" t="s">
        <v>574</v>
      </c>
      <c r="F76" s="152" t="s">
        <v>450</v>
      </c>
      <c r="G76" s="152">
        <v>2</v>
      </c>
      <c r="H76" s="15">
        <v>67022.880000000005</v>
      </c>
      <c r="I76" s="78">
        <f t="shared" ref="I76:I81" si="10">G76*H76</f>
        <v>134045.76000000001</v>
      </c>
      <c r="J76" s="78"/>
    </row>
    <row r="77" spans="1:10" s="114" customFormat="1" ht="31.5" outlineLevel="3">
      <c r="A77" s="79"/>
      <c r="B77" s="79"/>
      <c r="C77" s="79"/>
      <c r="D77" s="86"/>
      <c r="E77" s="154" t="s">
        <v>584</v>
      </c>
      <c r="F77" s="155" t="s">
        <v>2</v>
      </c>
      <c r="G77" s="156">
        <v>2</v>
      </c>
      <c r="H77" s="82">
        <v>34132.910000000003</v>
      </c>
      <c r="I77" s="82">
        <f>H77*G77</f>
        <v>68265.820000000007</v>
      </c>
      <c r="J77" s="82"/>
    </row>
    <row r="78" spans="1:10" outlineLevel="3">
      <c r="A78" s="83"/>
      <c r="B78" s="83"/>
      <c r="C78" s="83"/>
      <c r="D78" s="86"/>
      <c r="E78" s="121" t="s">
        <v>454</v>
      </c>
      <c r="F78" s="152" t="s">
        <v>450</v>
      </c>
      <c r="G78" s="152">
        <v>1</v>
      </c>
      <c r="H78" s="15">
        <v>28049.759999999998</v>
      </c>
      <c r="I78" s="78">
        <f t="shared" si="10"/>
        <v>28049.759999999998</v>
      </c>
      <c r="J78" s="78"/>
    </row>
    <row r="79" spans="1:10" s="114" customFormat="1" ht="31.5" outlineLevel="3">
      <c r="A79" s="157"/>
      <c r="B79" s="157"/>
      <c r="C79" s="157"/>
      <c r="D79" s="86"/>
      <c r="E79" s="154" t="s">
        <v>709</v>
      </c>
      <c r="F79" s="155" t="s">
        <v>2</v>
      </c>
      <c r="G79" s="156">
        <v>2</v>
      </c>
      <c r="H79" s="82">
        <v>37766.1</v>
      </c>
      <c r="I79" s="15">
        <f>G79*H79</f>
        <v>75532.2</v>
      </c>
      <c r="J79" s="82"/>
    </row>
    <row r="80" spans="1:10" outlineLevel="3">
      <c r="A80" s="83"/>
      <c r="B80" s="83"/>
      <c r="C80" s="83"/>
      <c r="D80" s="86"/>
      <c r="E80" s="121" t="s">
        <v>492</v>
      </c>
      <c r="F80" s="152" t="s">
        <v>450</v>
      </c>
      <c r="G80" s="152">
        <v>4</v>
      </c>
      <c r="H80" s="15">
        <v>4519.07</v>
      </c>
      <c r="I80" s="78">
        <f t="shared" si="10"/>
        <v>18076.28</v>
      </c>
      <c r="J80" s="78"/>
    </row>
    <row r="81" spans="1:10" outlineLevel="3">
      <c r="A81" s="83"/>
      <c r="B81" s="83"/>
      <c r="C81" s="83"/>
      <c r="D81" s="86"/>
      <c r="E81" s="121" t="s">
        <v>700</v>
      </c>
      <c r="F81" s="152" t="s">
        <v>450</v>
      </c>
      <c r="G81" s="152">
        <v>1</v>
      </c>
      <c r="H81" s="15">
        <v>9112.65</v>
      </c>
      <c r="I81" s="78">
        <f t="shared" si="10"/>
        <v>9112.65</v>
      </c>
      <c r="J81" s="78"/>
    </row>
    <row r="82" spans="1:10" s="114" customFormat="1" outlineLevel="3">
      <c r="A82" s="79"/>
      <c r="B82" s="79"/>
      <c r="C82" s="79"/>
      <c r="D82" s="86"/>
      <c r="E82" s="154" t="s">
        <v>511</v>
      </c>
      <c r="F82" s="155" t="s">
        <v>2</v>
      </c>
      <c r="G82" s="156">
        <v>1</v>
      </c>
      <c r="H82" s="82">
        <v>4919.4799999999996</v>
      </c>
      <c r="I82" s="82">
        <f>H82*G82</f>
        <v>4919.4799999999996</v>
      </c>
      <c r="J82" s="82"/>
    </row>
    <row r="83" spans="1:10" outlineLevel="3">
      <c r="A83" s="83"/>
      <c r="B83" s="83"/>
      <c r="C83" s="83"/>
      <c r="D83" s="86"/>
      <c r="E83" s="121" t="s">
        <v>491</v>
      </c>
      <c r="F83" s="152" t="s">
        <v>450</v>
      </c>
      <c r="G83" s="152">
        <v>2</v>
      </c>
      <c r="H83" s="15">
        <v>151666.93</v>
      </c>
      <c r="I83" s="78">
        <f>G83*H83</f>
        <v>303333.86</v>
      </c>
      <c r="J83" s="78"/>
    </row>
    <row r="84" spans="1:10" outlineLevel="3">
      <c r="A84" s="83"/>
      <c r="B84" s="83"/>
      <c r="C84" s="83"/>
      <c r="D84" s="86"/>
      <c r="E84" s="154" t="s">
        <v>502</v>
      </c>
      <c r="F84" s="152" t="s">
        <v>450</v>
      </c>
      <c r="G84" s="152">
        <v>2</v>
      </c>
      <c r="H84" s="15">
        <v>88230.87</v>
      </c>
      <c r="I84" s="15">
        <f t="shared" ref="I84:I95" si="11">G84*H84</f>
        <v>176461.74</v>
      </c>
      <c r="J84" s="15"/>
    </row>
    <row r="85" spans="1:10" s="114" customFormat="1" outlineLevel="3">
      <c r="A85" s="79"/>
      <c r="B85" s="79"/>
      <c r="C85" s="79"/>
      <c r="D85" s="86"/>
      <c r="E85" s="154" t="s">
        <v>708</v>
      </c>
      <c r="F85" s="155" t="s">
        <v>2</v>
      </c>
      <c r="G85" s="156">
        <v>2</v>
      </c>
      <c r="H85" s="82">
        <v>38249.53</v>
      </c>
      <c r="I85" s="82">
        <f>H85*G85</f>
        <v>76499.06</v>
      </c>
      <c r="J85" s="82"/>
    </row>
    <row r="86" spans="1:10" outlineLevel="3">
      <c r="A86" s="83"/>
      <c r="B86" s="83"/>
      <c r="C86" s="83"/>
      <c r="D86" s="86"/>
      <c r="E86" s="154" t="s">
        <v>503</v>
      </c>
      <c r="F86" s="152" t="s">
        <v>450</v>
      </c>
      <c r="G86" s="152">
        <v>2</v>
      </c>
      <c r="H86" s="15">
        <v>105181.71</v>
      </c>
      <c r="I86" s="15">
        <f t="shared" si="11"/>
        <v>210363.42</v>
      </c>
      <c r="J86" s="15"/>
    </row>
    <row r="87" spans="1:10" s="114" customFormat="1" outlineLevel="3">
      <c r="A87" s="79"/>
      <c r="B87" s="79"/>
      <c r="C87" s="79"/>
      <c r="D87" s="86"/>
      <c r="E87" s="154" t="s">
        <v>814</v>
      </c>
      <c r="F87" s="155" t="s">
        <v>2</v>
      </c>
      <c r="G87" s="156">
        <v>1</v>
      </c>
      <c r="H87" s="273">
        <v>55837.72</v>
      </c>
      <c r="I87" s="15">
        <f>G87*H87</f>
        <v>55837.72</v>
      </c>
      <c r="J87" s="82"/>
    </row>
    <row r="88" spans="1:10" s="114" customFormat="1" outlineLevel="3">
      <c r="A88" s="79"/>
      <c r="B88" s="79"/>
      <c r="C88" s="79"/>
      <c r="D88" s="86"/>
      <c r="E88" s="154" t="s">
        <v>813</v>
      </c>
      <c r="F88" s="155" t="s">
        <v>2</v>
      </c>
      <c r="G88" s="156">
        <v>1</v>
      </c>
      <c r="H88" s="82">
        <v>55837.72</v>
      </c>
      <c r="I88" s="15">
        <f>G88*H88</f>
        <v>55837.72</v>
      </c>
      <c r="J88" s="82"/>
    </row>
    <row r="89" spans="1:10" s="114" customFormat="1" outlineLevel="3">
      <c r="A89" s="79"/>
      <c r="B89" s="79"/>
      <c r="C89" s="79"/>
      <c r="D89" s="79"/>
      <c r="E89" s="80" t="s">
        <v>520</v>
      </c>
      <c r="F89" s="81" t="s">
        <v>3</v>
      </c>
      <c r="G89" s="82">
        <v>8</v>
      </c>
      <c r="H89" s="82">
        <v>1033.1400000000001</v>
      </c>
      <c r="I89" s="15">
        <f t="shared" si="11"/>
        <v>8265.1200000000008</v>
      </c>
      <c r="J89" s="82"/>
    </row>
    <row r="90" spans="1:10" s="114" customFormat="1" outlineLevel="3">
      <c r="A90" s="79"/>
      <c r="B90" s="79"/>
      <c r="C90" s="79"/>
      <c r="D90" s="79"/>
      <c r="E90" s="80" t="s">
        <v>521</v>
      </c>
      <c r="F90" s="81" t="s">
        <v>3</v>
      </c>
      <c r="G90" s="82">
        <v>44</v>
      </c>
      <c r="H90" s="82">
        <v>743.34</v>
      </c>
      <c r="I90" s="15">
        <f t="shared" si="11"/>
        <v>32706.959999999999</v>
      </c>
      <c r="J90" s="82"/>
    </row>
    <row r="91" spans="1:10" s="114" customFormat="1" outlineLevel="3">
      <c r="A91" s="79"/>
      <c r="B91" s="79"/>
      <c r="C91" s="79"/>
      <c r="D91" s="79"/>
      <c r="E91" s="80" t="s">
        <v>522</v>
      </c>
      <c r="F91" s="81" t="s">
        <v>3</v>
      </c>
      <c r="G91" s="82">
        <v>14</v>
      </c>
      <c r="H91" s="82">
        <v>534.67999999999995</v>
      </c>
      <c r="I91" s="15">
        <f t="shared" si="11"/>
        <v>7485.52</v>
      </c>
      <c r="J91" s="82"/>
    </row>
    <row r="92" spans="1:10" s="114" customFormat="1" outlineLevel="3">
      <c r="A92" s="79"/>
      <c r="B92" s="79"/>
      <c r="C92" s="79"/>
      <c r="D92" s="79"/>
      <c r="E92" s="80" t="s">
        <v>523</v>
      </c>
      <c r="F92" s="81" t="s">
        <v>3</v>
      </c>
      <c r="G92" s="82">
        <f>26+N("Т1-Т2, Г, ЖЧ")+48+N("ГВС, Г, ЖЧ")</f>
        <v>74</v>
      </c>
      <c r="H92" s="82">
        <v>453.54</v>
      </c>
      <c r="I92" s="15">
        <f t="shared" si="11"/>
        <v>33561.96</v>
      </c>
      <c r="J92" s="82"/>
    </row>
    <row r="93" spans="1:10" s="114" customFormat="1" outlineLevel="3">
      <c r="A93" s="79"/>
      <c r="B93" s="79"/>
      <c r="C93" s="79"/>
      <c r="D93" s="79"/>
      <c r="E93" s="80" t="s">
        <v>524</v>
      </c>
      <c r="F93" s="81" t="s">
        <v>3</v>
      </c>
      <c r="G93" s="82">
        <v>22</v>
      </c>
      <c r="H93" s="82">
        <v>334.72</v>
      </c>
      <c r="I93" s="15">
        <f t="shared" si="11"/>
        <v>7363.84</v>
      </c>
      <c r="J93" s="82"/>
    </row>
    <row r="94" spans="1:10" s="114" customFormat="1" outlineLevel="3">
      <c r="A94" s="79"/>
      <c r="B94" s="79"/>
      <c r="C94" s="79"/>
      <c r="D94" s="79"/>
      <c r="E94" s="80" t="s">
        <v>465</v>
      </c>
      <c r="F94" s="81" t="s">
        <v>3</v>
      </c>
      <c r="G94" s="82">
        <v>40</v>
      </c>
      <c r="H94" s="82">
        <v>280.22000000000003</v>
      </c>
      <c r="I94" s="15">
        <f t="shared" si="11"/>
        <v>11208.8</v>
      </c>
      <c r="J94" s="82"/>
    </row>
    <row r="95" spans="1:10" s="114" customFormat="1" outlineLevel="3">
      <c r="A95" s="79"/>
      <c r="B95" s="79"/>
      <c r="C95" s="79"/>
      <c r="D95" s="79"/>
      <c r="E95" s="80" t="s">
        <v>464</v>
      </c>
      <c r="F95" s="81" t="s">
        <v>3</v>
      </c>
      <c r="G95" s="82">
        <v>58</v>
      </c>
      <c r="H95" s="82">
        <v>225.5</v>
      </c>
      <c r="I95" s="15">
        <f t="shared" si="11"/>
        <v>13079</v>
      </c>
      <c r="J95" s="82"/>
    </row>
    <row r="96" spans="1:10" s="114" customFormat="1" outlineLevel="3">
      <c r="A96" s="79"/>
      <c r="B96" s="79"/>
      <c r="C96" s="79"/>
      <c r="D96" s="79"/>
      <c r="E96" s="80" t="s">
        <v>463</v>
      </c>
      <c r="F96" s="81" t="s">
        <v>3</v>
      </c>
      <c r="G96" s="82">
        <v>52</v>
      </c>
      <c r="H96" s="82">
        <v>174.42</v>
      </c>
      <c r="I96" s="82">
        <f t="shared" ref="I96:I107" si="12">H96*G96</f>
        <v>9069.84</v>
      </c>
      <c r="J96" s="82"/>
    </row>
    <row r="97" spans="1:10" s="114" customFormat="1" outlineLevel="3">
      <c r="A97" s="79"/>
      <c r="B97" s="79"/>
      <c r="C97" s="79"/>
      <c r="D97" s="79"/>
      <c r="E97" s="80" t="s">
        <v>462</v>
      </c>
      <c r="F97" s="81" t="s">
        <v>3</v>
      </c>
      <c r="G97" s="82">
        <v>2</v>
      </c>
      <c r="H97" s="82">
        <v>124.28</v>
      </c>
      <c r="I97" s="82">
        <f t="shared" si="12"/>
        <v>248.56</v>
      </c>
      <c r="J97" s="82"/>
    </row>
    <row r="98" spans="1:10" s="114" customFormat="1" outlineLevel="3">
      <c r="A98" s="79"/>
      <c r="B98" s="79"/>
      <c r="C98" s="79"/>
      <c r="D98" s="79"/>
      <c r="E98" s="80" t="s">
        <v>461</v>
      </c>
      <c r="F98" s="81" t="s">
        <v>3</v>
      </c>
      <c r="G98" s="82">
        <v>16</v>
      </c>
      <c r="H98" s="82">
        <v>95.82</v>
      </c>
      <c r="I98" s="82">
        <f t="shared" si="12"/>
        <v>1533.12</v>
      </c>
      <c r="J98" s="82"/>
    </row>
    <row r="99" spans="1:10" s="114" customFormat="1" outlineLevel="3">
      <c r="A99" s="79"/>
      <c r="B99" s="79"/>
      <c r="C99" s="79"/>
      <c r="D99" s="79"/>
      <c r="E99" s="80" t="s">
        <v>173</v>
      </c>
      <c r="F99" s="81" t="s">
        <v>3</v>
      </c>
      <c r="G99" s="82">
        <v>12</v>
      </c>
      <c r="H99" s="82">
        <v>1148.55</v>
      </c>
      <c r="I99" s="82">
        <f t="shared" si="12"/>
        <v>13782.6</v>
      </c>
      <c r="J99" s="82"/>
    </row>
    <row r="100" spans="1:10" s="114" customFormat="1" outlineLevel="3">
      <c r="A100" s="79"/>
      <c r="B100" s="79"/>
      <c r="C100" s="79"/>
      <c r="D100" s="79"/>
      <c r="E100" s="80" t="s">
        <v>172</v>
      </c>
      <c r="F100" s="81" t="s">
        <v>3</v>
      </c>
      <c r="G100" s="82">
        <v>8</v>
      </c>
      <c r="H100" s="82">
        <v>892.24</v>
      </c>
      <c r="I100" s="82">
        <f t="shared" si="12"/>
        <v>7137.92</v>
      </c>
      <c r="J100" s="82"/>
    </row>
    <row r="101" spans="1:10" s="114" customFormat="1" outlineLevel="3">
      <c r="A101" s="79"/>
      <c r="B101" s="79"/>
      <c r="C101" s="79"/>
      <c r="D101" s="79"/>
      <c r="E101" s="80" t="s">
        <v>171</v>
      </c>
      <c r="F101" s="81" t="s">
        <v>3</v>
      </c>
      <c r="G101" s="82">
        <v>8</v>
      </c>
      <c r="H101" s="82">
        <v>777.6</v>
      </c>
      <c r="I101" s="82">
        <f t="shared" si="12"/>
        <v>6220.8</v>
      </c>
      <c r="J101" s="82"/>
    </row>
    <row r="102" spans="1:10" s="114" customFormat="1" outlineLevel="3">
      <c r="A102" s="79"/>
      <c r="B102" s="79"/>
      <c r="C102" s="79"/>
      <c r="D102" s="79"/>
      <c r="E102" s="80" t="s">
        <v>174</v>
      </c>
      <c r="F102" s="81" t="s">
        <v>3</v>
      </c>
      <c r="G102" s="82">
        <v>6</v>
      </c>
      <c r="H102" s="82">
        <v>593.74</v>
      </c>
      <c r="I102" s="82">
        <f t="shared" si="12"/>
        <v>3562.44</v>
      </c>
      <c r="J102" s="82"/>
    </row>
    <row r="103" spans="1:10" s="114" customFormat="1" outlineLevel="3">
      <c r="A103" s="79"/>
      <c r="B103" s="79"/>
      <c r="C103" s="79"/>
      <c r="D103" s="79"/>
      <c r="E103" s="80" t="s">
        <v>170</v>
      </c>
      <c r="F103" s="81" t="s">
        <v>3</v>
      </c>
      <c r="G103" s="82">
        <v>10</v>
      </c>
      <c r="H103" s="82">
        <v>418.54</v>
      </c>
      <c r="I103" s="82">
        <f t="shared" si="12"/>
        <v>4185.3999999999996</v>
      </c>
      <c r="J103" s="82"/>
    </row>
    <row r="104" spans="1:10" s="114" customFormat="1" outlineLevel="3">
      <c r="A104" s="79"/>
      <c r="B104" s="79"/>
      <c r="C104" s="79"/>
      <c r="D104" s="79"/>
      <c r="E104" s="80" t="s">
        <v>686</v>
      </c>
      <c r="F104" s="81" t="s">
        <v>3</v>
      </c>
      <c r="G104" s="82">
        <v>40</v>
      </c>
      <c r="H104" s="82">
        <v>450.28</v>
      </c>
      <c r="I104" s="82">
        <f t="shared" si="12"/>
        <v>18011.2</v>
      </c>
      <c r="J104" s="82"/>
    </row>
    <row r="105" spans="1:10" s="114" customFormat="1" outlineLevel="3">
      <c r="A105" s="79"/>
      <c r="B105" s="79"/>
      <c r="C105" s="79"/>
      <c r="D105" s="79"/>
      <c r="E105" s="80" t="s">
        <v>714</v>
      </c>
      <c r="F105" s="81" t="s">
        <v>3</v>
      </c>
      <c r="G105" s="82">
        <v>25</v>
      </c>
      <c r="H105" s="82">
        <v>284.94</v>
      </c>
      <c r="I105" s="82">
        <f t="shared" si="12"/>
        <v>7123.5</v>
      </c>
      <c r="J105" s="82"/>
    </row>
    <row r="106" spans="1:10" s="114" customFormat="1" outlineLevel="3">
      <c r="A106" s="79"/>
      <c r="B106" s="79"/>
      <c r="C106" s="79"/>
      <c r="D106" s="79"/>
      <c r="E106" s="80" t="s">
        <v>688</v>
      </c>
      <c r="F106" s="81" t="s">
        <v>3</v>
      </c>
      <c r="G106" s="82">
        <v>15</v>
      </c>
      <c r="H106" s="82">
        <v>184.95</v>
      </c>
      <c r="I106" s="82">
        <f t="shared" si="12"/>
        <v>2774.25</v>
      </c>
      <c r="J106" s="82"/>
    </row>
    <row r="107" spans="1:10" s="114" customFormat="1" outlineLevel="3">
      <c r="A107" s="79"/>
      <c r="B107" s="79"/>
      <c r="C107" s="79"/>
      <c r="D107" s="79"/>
      <c r="E107" s="80" t="s">
        <v>715</v>
      </c>
      <c r="F107" s="81" t="s">
        <v>3</v>
      </c>
      <c r="G107" s="82">
        <v>10</v>
      </c>
      <c r="H107" s="82">
        <v>122.1</v>
      </c>
      <c r="I107" s="82">
        <f t="shared" si="12"/>
        <v>1221</v>
      </c>
      <c r="J107" s="82"/>
    </row>
    <row r="108" spans="1:10" s="114" customFormat="1" outlineLevel="3">
      <c r="A108" s="79"/>
      <c r="B108" s="79"/>
      <c r="C108" s="79"/>
      <c r="D108" s="79"/>
      <c r="E108" s="80" t="s">
        <v>549</v>
      </c>
      <c r="F108" s="81" t="s">
        <v>2</v>
      </c>
      <c r="G108" s="82">
        <v>10</v>
      </c>
      <c r="H108" s="82">
        <v>2640</v>
      </c>
      <c r="I108" s="82">
        <f>H108*G108</f>
        <v>26400</v>
      </c>
      <c r="J108" s="82"/>
    </row>
    <row r="109" spans="1:10" s="114" customFormat="1" outlineLevel="3">
      <c r="A109" s="79"/>
      <c r="B109" s="79"/>
      <c r="C109" s="79"/>
      <c r="D109" s="79"/>
      <c r="E109" s="80" t="s">
        <v>550</v>
      </c>
      <c r="F109" s="81" t="s">
        <v>2</v>
      </c>
      <c r="G109" s="82">
        <v>2</v>
      </c>
      <c r="H109" s="82">
        <v>2900</v>
      </c>
      <c r="I109" s="82">
        <f>H109*G109</f>
        <v>5800</v>
      </c>
      <c r="J109" s="82"/>
    </row>
    <row r="110" spans="1:10" s="114" customFormat="1" ht="31.5" outlineLevel="3">
      <c r="A110" s="79"/>
      <c r="B110" s="79"/>
      <c r="C110" s="79"/>
      <c r="D110" s="79"/>
      <c r="E110" s="271" t="s">
        <v>548</v>
      </c>
      <c r="F110" s="92" t="s">
        <v>157</v>
      </c>
      <c r="G110" s="93">
        <v>1</v>
      </c>
      <c r="H110" s="82">
        <v>19800</v>
      </c>
      <c r="I110" s="82">
        <f t="shared" ref="I110" si="13">H110*G110</f>
        <v>19800</v>
      </c>
      <c r="J110" s="82"/>
    </row>
    <row r="111" spans="1:10" s="114" customFormat="1" ht="47.25" outlineLevel="3">
      <c r="A111" s="79"/>
      <c r="B111" s="269"/>
      <c r="C111" s="269"/>
      <c r="D111" s="269"/>
      <c r="E111" s="268" t="s">
        <v>593</v>
      </c>
      <c r="F111" s="92" t="s">
        <v>157</v>
      </c>
      <c r="G111" s="93">
        <v>1</v>
      </c>
      <c r="H111" s="93">
        <v>263698.27</v>
      </c>
      <c r="I111" s="104">
        <f>H111*G111</f>
        <v>263698.27</v>
      </c>
      <c r="J111" s="104"/>
    </row>
    <row r="112" spans="1:10" s="114" customFormat="1" ht="157.5" outlineLevel="3">
      <c r="A112" s="79"/>
      <c r="B112" s="79"/>
      <c r="C112" s="79"/>
      <c r="D112" s="79"/>
      <c r="E112" s="270" t="s">
        <v>877</v>
      </c>
      <c r="F112" s="81" t="s">
        <v>696</v>
      </c>
      <c r="G112" s="82">
        <v>41.5</v>
      </c>
      <c r="H112" s="82"/>
      <c r="I112" s="82">
        <f>I10*G112%</f>
        <v>456002</v>
      </c>
      <c r="J112" s="82"/>
    </row>
    <row r="113" spans="1:10" s="114" customFormat="1" ht="31.5" outlineLevel="3">
      <c r="A113" s="79"/>
      <c r="B113" s="79"/>
      <c r="C113" s="79"/>
      <c r="D113" s="79"/>
      <c r="E113" s="267" t="s">
        <v>810</v>
      </c>
      <c r="F113" s="81" t="s">
        <v>696</v>
      </c>
      <c r="G113" s="82">
        <v>6.8</v>
      </c>
      <c r="H113" s="82"/>
      <c r="I113" s="82">
        <f>I10*G113%</f>
        <v>74718.399999999994</v>
      </c>
      <c r="J113" s="82"/>
    </row>
    <row r="114" spans="1:10" s="49" customFormat="1" outlineLevel="1">
      <c r="A114" s="222"/>
      <c r="B114" s="222"/>
      <c r="C114" s="222" t="s">
        <v>806</v>
      </c>
      <c r="D114" s="222"/>
      <c r="E114" s="223" t="s">
        <v>802</v>
      </c>
      <c r="F114" s="224"/>
      <c r="G114" s="225"/>
      <c r="H114" s="226"/>
      <c r="I114" s="227"/>
      <c r="J114" s="228"/>
    </row>
    <row r="115" spans="1:10" s="49" customFormat="1" outlineLevel="2">
      <c r="A115" s="229"/>
      <c r="B115" s="229"/>
      <c r="C115" s="229"/>
      <c r="D115" s="229" t="s">
        <v>807</v>
      </c>
      <c r="E115" s="230" t="s">
        <v>802</v>
      </c>
      <c r="F115" s="231"/>
      <c r="G115" s="232"/>
      <c r="H115" s="233"/>
      <c r="I115" s="234">
        <f>I116+I118</f>
        <v>0</v>
      </c>
      <c r="J115" s="235"/>
    </row>
    <row r="116" spans="1:10" s="50" customFormat="1" outlineLevel="3">
      <c r="A116" s="214"/>
      <c r="B116" s="214"/>
      <c r="C116" s="214"/>
      <c r="D116" s="214"/>
      <c r="E116" s="216" t="s">
        <v>791</v>
      </c>
      <c r="F116" s="217"/>
      <c r="G116" s="218"/>
      <c r="H116" s="219"/>
      <c r="I116" s="236">
        <f>SUM(I117:I117)</f>
        <v>0</v>
      </c>
      <c r="J116" s="221"/>
    </row>
    <row r="117" spans="1:10" s="50" customFormat="1" outlineLevel="3">
      <c r="A117" s="214"/>
      <c r="B117" s="214"/>
      <c r="C117" s="214"/>
      <c r="D117" s="214"/>
      <c r="E117" s="237"/>
      <c r="F117" s="217"/>
      <c r="G117" s="238"/>
      <c r="H117" s="219"/>
      <c r="I117" s="220">
        <f>H117*G117</f>
        <v>0</v>
      </c>
      <c r="J117" s="221"/>
    </row>
    <row r="118" spans="1:10" s="50" customFormat="1" outlineLevel="3">
      <c r="A118" s="242"/>
      <c r="B118" s="242"/>
      <c r="C118" s="242"/>
      <c r="D118" s="242"/>
      <c r="E118" s="243" t="s">
        <v>793</v>
      </c>
      <c r="F118" s="244"/>
      <c r="G118" s="245"/>
      <c r="H118" s="11"/>
      <c r="I118" s="246">
        <f>SUM(I119:I119)</f>
        <v>0</v>
      </c>
      <c r="J118" s="262"/>
    </row>
    <row r="119" spans="1:10" s="50" customFormat="1" outlineLevel="3">
      <c r="A119" s="247"/>
      <c r="B119" s="247"/>
      <c r="C119" s="247"/>
      <c r="D119" s="247"/>
      <c r="E119" s="248" t="s">
        <v>796</v>
      </c>
      <c r="F119" s="247"/>
      <c r="G119" s="249"/>
      <c r="H119" s="15"/>
      <c r="I119" s="15">
        <f>H119*G119</f>
        <v>0</v>
      </c>
      <c r="J119" s="263"/>
    </row>
    <row r="120" spans="1:10" s="49" customFormat="1" outlineLevel="1">
      <c r="A120" s="222"/>
      <c r="B120" s="222"/>
      <c r="C120" s="222" t="s">
        <v>808</v>
      </c>
      <c r="D120" s="222"/>
      <c r="E120" s="223" t="s">
        <v>792</v>
      </c>
      <c r="F120" s="224"/>
      <c r="G120" s="225"/>
      <c r="H120" s="226"/>
      <c r="I120" s="227"/>
      <c r="J120" s="228"/>
    </row>
    <row r="121" spans="1:10" s="49" customFormat="1" outlineLevel="2">
      <c r="A121" s="229"/>
      <c r="B121" s="229"/>
      <c r="C121" s="229"/>
      <c r="D121" s="229" t="s">
        <v>809</v>
      </c>
      <c r="E121" s="230" t="s">
        <v>792</v>
      </c>
      <c r="F121" s="231"/>
      <c r="G121" s="232"/>
      <c r="H121" s="233"/>
      <c r="I121" s="234">
        <f>I122+I124</f>
        <v>37500</v>
      </c>
      <c r="J121" s="235"/>
    </row>
    <row r="122" spans="1:10" s="50" customFormat="1" outlineLevel="3">
      <c r="A122" s="214"/>
      <c r="B122" s="214"/>
      <c r="C122" s="214"/>
      <c r="D122" s="214"/>
      <c r="E122" s="216" t="s">
        <v>791</v>
      </c>
      <c r="F122" s="217"/>
      <c r="G122" s="218"/>
      <c r="H122" s="219"/>
      <c r="I122" s="236">
        <f>SUM(I123:I123)</f>
        <v>37500</v>
      </c>
      <c r="J122" s="221"/>
    </row>
    <row r="123" spans="1:10" s="50" customFormat="1" outlineLevel="3">
      <c r="A123" s="214"/>
      <c r="B123" s="214"/>
      <c r="C123" s="214"/>
      <c r="D123" s="214"/>
      <c r="E123" s="237" t="s">
        <v>795</v>
      </c>
      <c r="F123" s="217" t="s">
        <v>794</v>
      </c>
      <c r="G123" s="238">
        <v>1</v>
      </c>
      <c r="H123" s="219">
        <v>37500</v>
      </c>
      <c r="I123" s="220">
        <f>H123*G123</f>
        <v>37500</v>
      </c>
      <c r="J123" s="221"/>
    </row>
    <row r="124" spans="1:10" s="50" customFormat="1" outlineLevel="3">
      <c r="A124" s="242"/>
      <c r="B124" s="242"/>
      <c r="C124" s="242"/>
      <c r="D124" s="242"/>
      <c r="E124" s="243" t="s">
        <v>793</v>
      </c>
      <c r="F124" s="244"/>
      <c r="G124" s="245"/>
      <c r="H124" s="11"/>
      <c r="I124" s="246">
        <f>SUM(I125:I125)</f>
        <v>0</v>
      </c>
      <c r="J124" s="262"/>
    </row>
    <row r="125" spans="1:10" s="50" customFormat="1" outlineLevel="3">
      <c r="A125" s="247"/>
      <c r="B125" s="247"/>
      <c r="C125" s="247"/>
      <c r="D125" s="247"/>
      <c r="E125" s="248" t="s">
        <v>796</v>
      </c>
      <c r="F125" s="247"/>
      <c r="G125" s="249"/>
      <c r="H125" s="15"/>
      <c r="I125" s="15">
        <f>H125*G125</f>
        <v>0</v>
      </c>
      <c r="J125" s="263"/>
    </row>
    <row r="126" spans="1:10">
      <c r="A126" s="250"/>
      <c r="B126" s="250"/>
      <c r="C126" s="250"/>
      <c r="D126" s="250"/>
      <c r="E126" s="251"/>
      <c r="F126" s="250"/>
      <c r="G126" s="252"/>
      <c r="H126" s="253" t="s">
        <v>797</v>
      </c>
      <c r="I126" s="254">
        <f>I121+I115+I9</f>
        <v>4872162.8</v>
      </c>
      <c r="J126" s="255">
        <v>4880000</v>
      </c>
    </row>
    <row r="127" spans="1:10">
      <c r="A127" s="256"/>
      <c r="B127" s="256"/>
      <c r="C127" s="256"/>
      <c r="D127" s="256"/>
      <c r="E127" s="257"/>
      <c r="F127" s="256"/>
      <c r="G127" s="258"/>
      <c r="H127" s="259" t="s">
        <v>695</v>
      </c>
      <c r="I127" s="260">
        <f>I122+I116+I10</f>
        <v>1136300</v>
      </c>
      <c r="J127" s="261"/>
    </row>
    <row r="128" spans="1:10">
      <c r="A128" s="256"/>
      <c r="B128" s="256"/>
      <c r="C128" s="256"/>
      <c r="D128" s="256"/>
      <c r="E128" s="257"/>
      <c r="F128" s="256"/>
      <c r="G128" s="258"/>
      <c r="H128" s="259" t="s">
        <v>694</v>
      </c>
      <c r="I128" s="260">
        <f>I124+I14+I118</f>
        <v>3735862.8</v>
      </c>
      <c r="J128" s="261"/>
    </row>
  </sheetData>
  <autoFilter ref="A5:I113" xr:uid="{00000000-0009-0000-0000-000003000000}">
    <sortState xmlns:xlrd2="http://schemas.microsoft.com/office/spreadsheetml/2017/richdata2" ref="A6:I88">
      <sortCondition ref="A5:A88"/>
    </sortState>
  </autoFilter>
  <mergeCells count="3">
    <mergeCell ref="A3:I3"/>
    <mergeCell ref="A4:I4"/>
    <mergeCell ref="A5:D5"/>
  </mergeCells>
  <pageMargins left="0.51181102362204722" right="0.31496062992125984" top="0.15748031496062992" bottom="0.15748031496062992" header="0.11811023622047245" footer="0.11811023622047245"/>
  <pageSetup paperSize="9" scale="48" fitToHeight="4" orientation="portrait" horizontalDpi="4294967295"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0FCAFC-1438-40EE-88CB-94B8EA0A7763}">
  <sheetPr>
    <pageSetUpPr fitToPage="1"/>
  </sheetPr>
  <dimension ref="A1:W195"/>
  <sheetViews>
    <sheetView tabSelected="1" view="pageBreakPreview" zoomScaleNormal="60" zoomScaleSheetLayoutView="100" workbookViewId="0">
      <selection activeCell="H6" sqref="H6:H7"/>
    </sheetView>
  </sheetViews>
  <sheetFormatPr defaultRowHeight="15.75"/>
  <cols>
    <col min="1" max="1" width="13" style="128" bestFit="1" customWidth="1"/>
    <col min="2" max="2" width="66.140625" style="204" customWidth="1"/>
    <col min="3" max="3" width="20.28515625" style="508" customWidth="1"/>
    <col min="4" max="4" width="25" style="110" customWidth="1"/>
    <col min="5" max="6" width="14" style="110" customWidth="1"/>
    <col min="7" max="7" width="21.42578125" style="129" customWidth="1"/>
    <col min="8" max="8" width="24.28515625" style="129" customWidth="1"/>
    <col min="9" max="9" width="64.140625" style="129" customWidth="1"/>
    <col min="10" max="10" width="14.140625" style="391" customWidth="1"/>
    <col min="11" max="21" width="9.140625" style="391"/>
    <col min="22" max="16384" width="9.140625" style="110"/>
  </cols>
  <sheetData>
    <row r="1" spans="1:21">
      <c r="I1" s="460" t="s">
        <v>1016</v>
      </c>
    </row>
    <row r="2" spans="1:21" s="459" customFormat="1">
      <c r="B2" s="485"/>
      <c r="C2" s="49"/>
      <c r="D2" s="49"/>
      <c r="I2" s="461" t="s">
        <v>1017</v>
      </c>
      <c r="T2" s="460"/>
    </row>
    <row r="3" spans="1:21" s="459" customFormat="1">
      <c r="B3" s="485"/>
      <c r="C3" s="49"/>
      <c r="D3" s="49"/>
      <c r="I3" s="461"/>
      <c r="T3" s="460"/>
    </row>
    <row r="4" spans="1:21" s="459" customFormat="1">
      <c r="B4" s="486" t="s">
        <v>1018</v>
      </c>
      <c r="C4" s="49"/>
      <c r="D4" s="49"/>
      <c r="E4" s="464" t="s">
        <v>1019</v>
      </c>
      <c r="H4" s="462" t="s">
        <v>1020</v>
      </c>
      <c r="T4" s="461"/>
    </row>
    <row r="5" spans="1:21" s="459" customFormat="1">
      <c r="B5" s="485"/>
      <c r="C5" s="463"/>
      <c r="D5" s="463"/>
      <c r="E5" s="465" t="s">
        <v>1027</v>
      </c>
      <c r="H5" s="459" t="s">
        <v>1026</v>
      </c>
      <c r="S5" s="464"/>
      <c r="T5" s="464"/>
      <c r="U5" s="464"/>
    </row>
    <row r="6" spans="1:21" s="459" customFormat="1">
      <c r="B6" s="487"/>
      <c r="C6" s="49"/>
      <c r="D6" s="49"/>
      <c r="E6" s="465"/>
      <c r="S6" s="465"/>
      <c r="T6" s="465"/>
      <c r="U6" s="465"/>
    </row>
    <row r="7" spans="1:21" s="459" customFormat="1">
      <c r="B7" s="488" t="s">
        <v>1021</v>
      </c>
      <c r="C7" s="49"/>
      <c r="D7" s="49"/>
      <c r="E7" s="467"/>
      <c r="H7" s="466"/>
      <c r="S7" s="465"/>
      <c r="T7" s="465"/>
      <c r="U7" s="465"/>
    </row>
    <row r="8" spans="1:21" s="466" customFormat="1">
      <c r="A8" s="468"/>
      <c r="B8" s="489"/>
      <c r="C8" s="469"/>
      <c r="D8" s="469"/>
      <c r="E8" s="469"/>
      <c r="F8" s="469"/>
      <c r="G8" s="469"/>
      <c r="H8" s="469"/>
      <c r="I8" s="469"/>
      <c r="J8" s="469"/>
      <c r="K8" s="469"/>
      <c r="L8" s="469"/>
      <c r="M8" s="469"/>
      <c r="N8" s="469"/>
      <c r="O8" s="469"/>
      <c r="P8" s="469"/>
      <c r="Q8" s="470"/>
      <c r="R8" s="471"/>
      <c r="S8" s="472"/>
      <c r="T8" s="473"/>
      <c r="U8" s="473"/>
    </row>
    <row r="9" spans="1:21" s="466" customFormat="1">
      <c r="A9" s="538" t="s">
        <v>1022</v>
      </c>
      <c r="B9" s="538"/>
      <c r="C9" s="538"/>
      <c r="D9" s="538"/>
      <c r="E9" s="538"/>
      <c r="F9" s="538"/>
      <c r="G9" s="538"/>
      <c r="H9" s="538"/>
      <c r="I9" s="538"/>
      <c r="J9" s="474"/>
      <c r="K9" s="474"/>
      <c r="L9" s="474"/>
      <c r="M9" s="474"/>
      <c r="N9" s="474"/>
      <c r="O9" s="474"/>
      <c r="P9" s="474"/>
      <c r="Q9" s="474"/>
      <c r="R9" s="474"/>
      <c r="S9" s="474"/>
      <c r="T9" s="474"/>
      <c r="U9" s="474"/>
    </row>
    <row r="10" spans="1:21" s="466" customFormat="1">
      <c r="A10" s="539" t="s">
        <v>1159</v>
      </c>
      <c r="B10" s="539"/>
      <c r="C10" s="539"/>
      <c r="D10" s="539"/>
      <c r="E10" s="539"/>
      <c r="F10" s="539"/>
      <c r="G10" s="539"/>
      <c r="H10" s="539"/>
      <c r="I10" s="539"/>
      <c r="J10" s="474"/>
      <c r="K10" s="474"/>
      <c r="L10" s="474"/>
      <c r="M10" s="474"/>
      <c r="N10" s="474"/>
      <c r="O10" s="474"/>
      <c r="P10" s="474"/>
      <c r="Q10" s="474"/>
      <c r="R10" s="474"/>
      <c r="S10" s="474"/>
      <c r="T10" s="474"/>
      <c r="U10" s="474"/>
    </row>
    <row r="11" spans="1:21">
      <c r="A11" s="540"/>
      <c r="B11" s="540"/>
      <c r="C11" s="540"/>
      <c r="D11" s="540"/>
      <c r="E11" s="540"/>
      <c r="F11" s="540"/>
      <c r="G11" s="540"/>
      <c r="H11" s="540"/>
      <c r="I11" s="508"/>
    </row>
    <row r="12" spans="1:21" ht="29.25" customHeight="1">
      <c r="A12" s="477" t="s">
        <v>443</v>
      </c>
      <c r="B12" s="151" t="s">
        <v>1</v>
      </c>
      <c r="C12" s="72" t="s">
        <v>879</v>
      </c>
      <c r="D12" s="72" t="s">
        <v>880</v>
      </c>
      <c r="E12" s="72" t="s">
        <v>881</v>
      </c>
      <c r="F12" s="72" t="s">
        <v>444</v>
      </c>
      <c r="G12" s="73" t="s">
        <v>1015</v>
      </c>
      <c r="H12" s="73" t="s">
        <v>1014</v>
      </c>
      <c r="I12" s="73" t="s">
        <v>697</v>
      </c>
    </row>
    <row r="13" spans="1:21" s="50" customFormat="1">
      <c r="A13" s="207">
        <v>11</v>
      </c>
      <c r="B13" s="208" t="s">
        <v>798</v>
      </c>
      <c r="C13" s="209"/>
      <c r="D13" s="209"/>
      <c r="E13" s="209"/>
      <c r="F13" s="210"/>
      <c r="G13" s="211"/>
      <c r="H13" s="212"/>
      <c r="I13" s="213"/>
      <c r="J13" s="390"/>
      <c r="K13" s="390"/>
      <c r="L13" s="390"/>
      <c r="M13" s="390"/>
      <c r="N13" s="390"/>
      <c r="O13" s="390"/>
      <c r="P13" s="390"/>
      <c r="Q13" s="390"/>
      <c r="R13" s="390"/>
      <c r="S13" s="390"/>
      <c r="T13" s="390"/>
      <c r="U13" s="390"/>
    </row>
    <row r="14" spans="1:21" s="50" customFormat="1">
      <c r="A14" s="215" t="s">
        <v>803</v>
      </c>
      <c r="B14" s="216" t="s">
        <v>468</v>
      </c>
      <c r="C14" s="217"/>
      <c r="D14" s="217"/>
      <c r="E14" s="217"/>
      <c r="F14" s="218"/>
      <c r="G14" s="219"/>
      <c r="H14" s="220"/>
      <c r="I14" s="221"/>
      <c r="J14" s="390"/>
      <c r="K14" s="390"/>
      <c r="L14" s="390"/>
      <c r="M14" s="390"/>
      <c r="N14" s="390"/>
      <c r="O14" s="390"/>
      <c r="P14" s="390"/>
      <c r="Q14" s="390"/>
      <c r="R14" s="390"/>
      <c r="S14" s="390"/>
      <c r="T14" s="390"/>
      <c r="U14" s="390"/>
    </row>
    <row r="15" spans="1:21" s="50" customFormat="1">
      <c r="A15" s="222" t="s">
        <v>804</v>
      </c>
      <c r="B15" s="223" t="s">
        <v>801</v>
      </c>
      <c r="C15" s="224"/>
      <c r="D15" s="224"/>
      <c r="E15" s="224"/>
      <c r="F15" s="225"/>
      <c r="G15" s="226"/>
      <c r="H15" s="227"/>
      <c r="I15" s="228"/>
      <c r="J15" s="390"/>
      <c r="K15" s="390"/>
      <c r="L15" s="390"/>
      <c r="M15" s="390"/>
      <c r="N15" s="390"/>
      <c r="O15" s="390"/>
      <c r="P15" s="390"/>
      <c r="Q15" s="390"/>
      <c r="R15" s="390"/>
      <c r="S15" s="390"/>
      <c r="T15" s="390"/>
      <c r="U15" s="390"/>
    </row>
    <row r="16" spans="1:21" s="50" customFormat="1">
      <c r="A16" s="229" t="s">
        <v>805</v>
      </c>
      <c r="B16" s="230" t="s">
        <v>801</v>
      </c>
      <c r="C16" s="231"/>
      <c r="D16" s="231"/>
      <c r="E16" s="231"/>
      <c r="F16" s="232"/>
      <c r="G16" s="233"/>
      <c r="H16" s="234" t="e">
        <f>H17+H21</f>
        <v>#N/A</v>
      </c>
      <c r="I16" s="235"/>
      <c r="J16" s="390"/>
      <c r="K16" s="390"/>
      <c r="L16" s="390"/>
      <c r="M16" s="390"/>
      <c r="N16" s="390"/>
      <c r="O16" s="390"/>
      <c r="P16" s="390"/>
      <c r="Q16" s="390"/>
      <c r="R16" s="390"/>
      <c r="S16" s="390"/>
      <c r="T16" s="390"/>
      <c r="U16" s="390"/>
    </row>
    <row r="17" spans="1:23" s="50" customFormat="1">
      <c r="A17" s="214"/>
      <c r="B17" s="216" t="s">
        <v>791</v>
      </c>
      <c r="C17" s="217"/>
      <c r="D17" s="217"/>
      <c r="E17" s="217"/>
      <c r="F17" s="218"/>
      <c r="G17" s="219"/>
      <c r="H17" s="236">
        <f>SUM(H18:H20)</f>
        <v>0</v>
      </c>
      <c r="I17" s="221"/>
      <c r="J17" s="390"/>
      <c r="K17" s="390"/>
      <c r="L17" s="390"/>
      <c r="M17" s="390"/>
      <c r="N17" s="390"/>
      <c r="O17" s="390"/>
      <c r="P17" s="390"/>
      <c r="Q17" s="390"/>
      <c r="R17" s="390"/>
      <c r="S17" s="390"/>
      <c r="T17" s="390"/>
      <c r="U17" s="390"/>
    </row>
    <row r="18" spans="1:23" s="50" customFormat="1" ht="129.75" customHeight="1">
      <c r="A18" s="214"/>
      <c r="B18" s="237" t="s">
        <v>394</v>
      </c>
      <c r="C18" s="217"/>
      <c r="D18" s="217"/>
      <c r="E18" s="217" t="s">
        <v>794</v>
      </c>
      <c r="F18" s="238">
        <v>1</v>
      </c>
      <c r="G18" s="219">
        <f>работа!E6</f>
        <v>0</v>
      </c>
      <c r="H18" s="220">
        <f>G18*F18</f>
        <v>0</v>
      </c>
      <c r="I18" s="509" t="s">
        <v>1158</v>
      </c>
      <c r="J18" s="390"/>
      <c r="K18" s="390"/>
      <c r="L18" s="390"/>
      <c r="M18" s="390"/>
      <c r="N18" s="390"/>
      <c r="O18" s="390"/>
      <c r="P18" s="390"/>
      <c r="Q18" s="390"/>
      <c r="R18" s="390"/>
      <c r="S18" s="390"/>
      <c r="T18" s="390"/>
      <c r="U18" s="390"/>
    </row>
    <row r="19" spans="1:23" s="50" customFormat="1">
      <c r="A19" s="214"/>
      <c r="B19" s="237" t="s">
        <v>459</v>
      </c>
      <c r="C19" s="217"/>
      <c r="D19" s="217"/>
      <c r="E19" s="217" t="s">
        <v>2</v>
      </c>
      <c r="F19" s="238">
        <v>10</v>
      </c>
      <c r="G19" s="219">
        <f>работа!E7</f>
        <v>0</v>
      </c>
      <c r="H19" s="220">
        <f t="shared" ref="H19:H20" si="0">G19*F19</f>
        <v>0</v>
      </c>
      <c r="I19" s="221"/>
      <c r="J19" s="390"/>
      <c r="K19" s="390"/>
      <c r="L19" s="390"/>
      <c r="M19" s="390"/>
      <c r="N19" s="390"/>
      <c r="O19" s="390"/>
      <c r="P19" s="390"/>
      <c r="Q19" s="390"/>
      <c r="R19" s="390"/>
      <c r="S19" s="390"/>
      <c r="T19" s="390"/>
      <c r="U19" s="390"/>
    </row>
    <row r="20" spans="1:23" s="50" customFormat="1">
      <c r="A20" s="214"/>
      <c r="B20" s="237" t="s">
        <v>458</v>
      </c>
      <c r="C20" s="217"/>
      <c r="D20" s="217"/>
      <c r="E20" s="217" t="s">
        <v>794</v>
      </c>
      <c r="F20" s="238">
        <v>1</v>
      </c>
      <c r="G20" s="219">
        <f>работа!E8</f>
        <v>0</v>
      </c>
      <c r="H20" s="220">
        <f t="shared" si="0"/>
        <v>0</v>
      </c>
      <c r="I20" s="221"/>
      <c r="J20" s="390"/>
      <c r="K20" s="390"/>
      <c r="L20" s="390"/>
      <c r="M20" s="390"/>
      <c r="N20" s="390"/>
      <c r="O20" s="390"/>
      <c r="P20" s="390"/>
      <c r="Q20" s="390"/>
      <c r="R20" s="390"/>
      <c r="S20" s="390"/>
      <c r="T20" s="390"/>
      <c r="U20" s="390"/>
    </row>
    <row r="21" spans="1:23" s="50" customFormat="1">
      <c r="A21" s="242"/>
      <c r="B21" s="243" t="s">
        <v>793</v>
      </c>
      <c r="C21" s="244"/>
      <c r="D21" s="244"/>
      <c r="E21" s="244"/>
      <c r="F21" s="245"/>
      <c r="G21" s="11"/>
      <c r="H21" s="246" t="e">
        <f>SUM(H22:H174)</f>
        <v>#N/A</v>
      </c>
      <c r="I21" s="262"/>
      <c r="J21" s="390"/>
      <c r="K21" s="390"/>
      <c r="L21" s="390"/>
      <c r="M21" s="390"/>
      <c r="N21" s="390"/>
      <c r="O21" s="390"/>
      <c r="P21" s="390"/>
      <c r="Q21" s="390"/>
      <c r="R21" s="390"/>
      <c r="S21" s="390"/>
      <c r="T21" s="390"/>
      <c r="U21" s="390"/>
    </row>
    <row r="22" spans="1:23" s="336" customFormat="1">
      <c r="A22" s="510"/>
      <c r="B22" s="203" t="s">
        <v>1160</v>
      </c>
      <c r="C22" s="511"/>
      <c r="D22" s="512"/>
      <c r="E22" s="113"/>
      <c r="F22" s="113"/>
      <c r="G22" s="15"/>
      <c r="H22" s="272"/>
      <c r="I22" s="513"/>
      <c r="J22" s="390"/>
      <c r="K22" s="390"/>
      <c r="L22" s="390"/>
      <c r="M22" s="390"/>
      <c r="N22" s="390"/>
      <c r="O22" s="390"/>
      <c r="P22" s="390"/>
      <c r="Q22" s="390"/>
      <c r="R22" s="390"/>
      <c r="S22" s="390"/>
      <c r="T22" s="390"/>
      <c r="U22" s="390"/>
      <c r="V22" s="475"/>
      <c r="W22" s="475"/>
    </row>
    <row r="23" spans="1:23" s="336" customFormat="1" ht="31.5">
      <c r="A23" s="510"/>
      <c r="B23" s="533" t="s">
        <v>1164</v>
      </c>
      <c r="C23" s="113"/>
      <c r="D23" s="512"/>
      <c r="E23" s="113" t="s">
        <v>450</v>
      </c>
      <c r="F23" s="534">
        <v>1</v>
      </c>
      <c r="G23" s="15" t="e">
        <f>VLOOKUP(B23,материалы!$B$6:$G$162,6,0)</f>
        <v>#N/A</v>
      </c>
      <c r="H23" s="272" t="e">
        <f t="shared" ref="H23:H38" si="1">F23*G23</f>
        <v>#N/A</v>
      </c>
      <c r="I23" s="513"/>
      <c r="J23" s="390"/>
      <c r="K23" s="390"/>
      <c r="L23" s="390"/>
      <c r="M23" s="390"/>
      <c r="N23" s="390"/>
      <c r="O23" s="390"/>
      <c r="P23" s="390"/>
      <c r="Q23" s="390"/>
      <c r="R23" s="390"/>
      <c r="S23" s="390"/>
      <c r="T23" s="390"/>
      <c r="U23" s="390"/>
      <c r="V23" s="475"/>
      <c r="W23" s="475"/>
    </row>
    <row r="24" spans="1:23" s="336" customFormat="1">
      <c r="A24" s="510"/>
      <c r="B24" s="533" t="s">
        <v>1167</v>
      </c>
      <c r="C24" s="113"/>
      <c r="D24" s="512"/>
      <c r="E24" s="113" t="s">
        <v>450</v>
      </c>
      <c r="F24" s="534">
        <v>2</v>
      </c>
      <c r="G24" s="15" t="e">
        <f>VLOOKUP(B24,материалы!$B$6:$G$162,6,0)</f>
        <v>#N/A</v>
      </c>
      <c r="H24" s="272" t="e">
        <f t="shared" si="1"/>
        <v>#N/A</v>
      </c>
      <c r="I24" s="513"/>
      <c r="J24" s="390"/>
      <c r="K24" s="390"/>
      <c r="L24" s="390"/>
      <c r="M24" s="390"/>
      <c r="N24" s="390"/>
      <c r="O24" s="390"/>
      <c r="P24" s="390"/>
      <c r="Q24" s="390"/>
      <c r="R24" s="390"/>
      <c r="S24" s="390"/>
      <c r="T24" s="390"/>
      <c r="U24" s="390"/>
      <c r="V24" s="475"/>
      <c r="W24" s="475"/>
    </row>
    <row r="25" spans="1:23" s="336" customFormat="1">
      <c r="A25" s="510"/>
      <c r="B25" s="535" t="s">
        <v>1168</v>
      </c>
      <c r="C25" s="511"/>
      <c r="D25" s="279"/>
      <c r="E25" s="113" t="s">
        <v>450</v>
      </c>
      <c r="F25" s="534">
        <v>2</v>
      </c>
      <c r="G25" s="15" t="e">
        <f>VLOOKUP(B25,материалы!$B$6:$G$162,6,0)</f>
        <v>#N/A</v>
      </c>
      <c r="H25" s="272" t="e">
        <f t="shared" si="1"/>
        <v>#N/A</v>
      </c>
      <c r="I25" s="513"/>
      <c r="J25" s="390"/>
      <c r="K25" s="390"/>
      <c r="L25" s="390"/>
      <c r="M25" s="390"/>
      <c r="N25" s="390"/>
      <c r="O25" s="390"/>
      <c r="P25" s="390"/>
      <c r="Q25" s="390"/>
      <c r="R25" s="390"/>
      <c r="S25" s="390"/>
      <c r="T25" s="390"/>
      <c r="U25" s="390"/>
      <c r="V25" s="475"/>
      <c r="W25" s="475"/>
    </row>
    <row r="26" spans="1:23" s="336" customFormat="1" ht="31.5">
      <c r="A26" s="510"/>
      <c r="B26" s="533" t="s">
        <v>1165</v>
      </c>
      <c r="C26" s="113" t="s">
        <v>889</v>
      </c>
      <c r="D26" s="515"/>
      <c r="E26" s="113" t="s">
        <v>450</v>
      </c>
      <c r="F26" s="534">
        <v>2</v>
      </c>
      <c r="G26" s="15" t="e">
        <f>VLOOKUP(B26,материалы!$B$6:$G$162,6,0)</f>
        <v>#N/A</v>
      </c>
      <c r="H26" s="272" t="e">
        <f t="shared" si="1"/>
        <v>#N/A</v>
      </c>
      <c r="I26" s="513"/>
      <c r="J26" s="390"/>
      <c r="K26" s="390"/>
      <c r="L26" s="390"/>
      <c r="M26" s="390"/>
      <c r="N26" s="390"/>
      <c r="O26" s="390"/>
      <c r="P26" s="390"/>
      <c r="Q26" s="390"/>
      <c r="R26" s="390"/>
      <c r="S26" s="390"/>
      <c r="T26" s="390"/>
      <c r="U26" s="390"/>
      <c r="V26" s="475"/>
      <c r="W26" s="475"/>
    </row>
    <row r="27" spans="1:23" s="336" customFormat="1" ht="31.5">
      <c r="A27" s="510"/>
      <c r="B27" s="533" t="s">
        <v>1029</v>
      </c>
      <c r="C27" s="113" t="s">
        <v>892</v>
      </c>
      <c r="D27" s="513"/>
      <c r="E27" s="113" t="s">
        <v>450</v>
      </c>
      <c r="F27" s="534">
        <v>1</v>
      </c>
      <c r="G27" s="15">
        <f>VLOOKUP(B27,материалы!$B$6:$G$162,6,0)</f>
        <v>0</v>
      </c>
      <c r="H27" s="272">
        <f t="shared" si="1"/>
        <v>0</v>
      </c>
      <c r="I27" s="279"/>
      <c r="J27" s="390"/>
      <c r="K27" s="390"/>
      <c r="L27" s="390"/>
      <c r="M27" s="390"/>
      <c r="N27" s="390"/>
      <c r="O27" s="390"/>
      <c r="P27" s="390"/>
      <c r="Q27" s="390"/>
      <c r="R27" s="390"/>
      <c r="S27" s="390"/>
      <c r="T27" s="390"/>
      <c r="U27" s="390"/>
      <c r="V27" s="475"/>
      <c r="W27" s="475"/>
    </row>
    <row r="28" spans="1:23" s="336" customFormat="1">
      <c r="A28" s="510"/>
      <c r="B28" s="535" t="s">
        <v>893</v>
      </c>
      <c r="C28" s="511" t="s">
        <v>892</v>
      </c>
      <c r="D28" s="512"/>
      <c r="E28" s="113" t="s">
        <v>450</v>
      </c>
      <c r="F28" s="534">
        <v>1</v>
      </c>
      <c r="G28" s="15">
        <f>VLOOKUP(B28,материалы!$B$6:$G$162,6,0)</f>
        <v>0</v>
      </c>
      <c r="H28" s="272">
        <f t="shared" si="1"/>
        <v>0</v>
      </c>
      <c r="I28" s="279"/>
      <c r="J28" s="390"/>
      <c r="K28" s="390"/>
      <c r="L28" s="390"/>
      <c r="M28" s="390"/>
      <c r="N28" s="390"/>
      <c r="O28" s="390"/>
      <c r="P28" s="390"/>
      <c r="Q28" s="390"/>
      <c r="R28" s="390"/>
      <c r="S28" s="390"/>
      <c r="T28" s="390"/>
      <c r="U28" s="390"/>
      <c r="V28" s="475"/>
      <c r="W28" s="475"/>
    </row>
    <row r="29" spans="1:23" s="336" customFormat="1">
      <c r="A29" s="510"/>
      <c r="B29" s="533" t="s">
        <v>965</v>
      </c>
      <c r="C29" s="113" t="s">
        <v>895</v>
      </c>
      <c r="D29" s="515"/>
      <c r="E29" s="113" t="s">
        <v>450</v>
      </c>
      <c r="F29" s="534">
        <v>2</v>
      </c>
      <c r="G29" s="15">
        <f>VLOOKUP(B29,материалы!$B$6:$G$162,6,0)</f>
        <v>0</v>
      </c>
      <c r="H29" s="272">
        <f t="shared" si="1"/>
        <v>0</v>
      </c>
      <c r="I29" s="279"/>
      <c r="J29" s="390"/>
      <c r="K29" s="390"/>
      <c r="L29" s="390"/>
      <c r="M29" s="390"/>
      <c r="N29" s="390"/>
      <c r="O29" s="390"/>
      <c r="P29" s="390"/>
      <c r="Q29" s="390"/>
      <c r="R29" s="390"/>
      <c r="S29" s="390"/>
      <c r="T29" s="390"/>
      <c r="U29" s="390"/>
      <c r="V29" s="475"/>
      <c r="W29" s="475"/>
    </row>
    <row r="30" spans="1:23" s="336" customFormat="1">
      <c r="A30" s="510"/>
      <c r="B30" s="533" t="s">
        <v>1030</v>
      </c>
      <c r="C30" s="113" t="s">
        <v>895</v>
      </c>
      <c r="D30" s="279"/>
      <c r="E30" s="113" t="s">
        <v>450</v>
      </c>
      <c r="F30" s="534">
        <v>2</v>
      </c>
      <c r="G30" s="15">
        <f>VLOOKUP(B30,материалы!$B$6:$G$162,6,0)</f>
        <v>0</v>
      </c>
      <c r="H30" s="272">
        <f t="shared" si="1"/>
        <v>0</v>
      </c>
      <c r="I30" s="279"/>
      <c r="J30" s="390"/>
      <c r="K30" s="390"/>
      <c r="L30" s="390"/>
      <c r="M30" s="390"/>
      <c r="N30" s="390"/>
      <c r="O30" s="390"/>
      <c r="P30" s="390"/>
      <c r="Q30" s="390"/>
      <c r="R30" s="390"/>
      <c r="S30" s="390"/>
      <c r="T30" s="390"/>
      <c r="U30" s="390"/>
      <c r="V30" s="475"/>
      <c r="W30" s="475"/>
    </row>
    <row r="31" spans="1:23" s="336" customFormat="1">
      <c r="A31" s="510"/>
      <c r="B31" s="533" t="s">
        <v>1031</v>
      </c>
      <c r="C31" s="113" t="s">
        <v>895</v>
      </c>
      <c r="D31" s="515"/>
      <c r="E31" s="113" t="s">
        <v>450</v>
      </c>
      <c r="F31" s="534">
        <v>2</v>
      </c>
      <c r="G31" s="15">
        <f>VLOOKUP(B31,материалы!$B$6:$G$162,6,0)</f>
        <v>0</v>
      </c>
      <c r="H31" s="272">
        <f t="shared" si="1"/>
        <v>0</v>
      </c>
      <c r="I31" s="279"/>
      <c r="J31" s="390"/>
      <c r="K31" s="390"/>
      <c r="L31" s="390"/>
      <c r="M31" s="390"/>
      <c r="N31" s="390"/>
      <c r="O31" s="390"/>
      <c r="P31" s="390"/>
      <c r="Q31" s="390"/>
      <c r="R31" s="390"/>
      <c r="S31" s="390"/>
      <c r="T31" s="390"/>
      <c r="U31" s="390"/>
      <c r="V31" s="475"/>
      <c r="W31" s="475"/>
    </row>
    <row r="32" spans="1:23" s="336" customFormat="1">
      <c r="A32" s="510"/>
      <c r="B32" s="533" t="s">
        <v>1032</v>
      </c>
      <c r="C32" s="113" t="s">
        <v>895</v>
      </c>
      <c r="D32" s="515"/>
      <c r="E32" s="113" t="s">
        <v>450</v>
      </c>
      <c r="F32" s="534">
        <v>5</v>
      </c>
      <c r="G32" s="15">
        <f>VLOOKUP(B32,материалы!$B$6:$G$162,6,0)</f>
        <v>0</v>
      </c>
      <c r="H32" s="272">
        <f t="shared" si="1"/>
        <v>0</v>
      </c>
      <c r="I32" s="279"/>
      <c r="J32" s="390"/>
      <c r="K32" s="390"/>
      <c r="L32" s="390"/>
      <c r="M32" s="390"/>
      <c r="N32" s="390"/>
      <c r="O32" s="390"/>
      <c r="P32" s="390"/>
      <c r="Q32" s="390"/>
      <c r="R32" s="390"/>
      <c r="S32" s="390"/>
      <c r="T32" s="390"/>
      <c r="U32" s="390"/>
      <c r="V32" s="475"/>
      <c r="W32" s="475"/>
    </row>
    <row r="33" spans="1:23" s="336" customFormat="1">
      <c r="A33" s="510"/>
      <c r="B33" s="533" t="s">
        <v>1161</v>
      </c>
      <c r="C33" s="113" t="s">
        <v>895</v>
      </c>
      <c r="D33" s="515"/>
      <c r="E33" s="113" t="s">
        <v>450</v>
      </c>
      <c r="F33" s="534">
        <v>4</v>
      </c>
      <c r="G33" s="15" t="e">
        <f>VLOOKUP(B33,материалы!$B$6:$G$162,6,0)</f>
        <v>#N/A</v>
      </c>
      <c r="H33" s="272" t="e">
        <f t="shared" si="1"/>
        <v>#N/A</v>
      </c>
      <c r="I33" s="279"/>
      <c r="J33" s="390"/>
      <c r="K33" s="390"/>
      <c r="L33" s="390"/>
      <c r="M33" s="390"/>
      <c r="N33" s="390"/>
      <c r="O33" s="390"/>
      <c r="P33" s="390"/>
      <c r="Q33" s="390"/>
      <c r="R33" s="390"/>
      <c r="S33" s="390"/>
      <c r="T33" s="390"/>
      <c r="U33" s="390"/>
      <c r="V33" s="475"/>
      <c r="W33" s="475"/>
    </row>
    <row r="34" spans="1:23" s="336" customFormat="1">
      <c r="A34" s="510"/>
      <c r="B34" s="533" t="s">
        <v>1162</v>
      </c>
      <c r="C34" s="113"/>
      <c r="D34" s="512"/>
      <c r="E34" s="113" t="s">
        <v>450</v>
      </c>
      <c r="F34" s="534">
        <v>2</v>
      </c>
      <c r="G34" s="15" t="e">
        <f>VLOOKUP(B34,материалы!$B$6:$G$162,6,0)</f>
        <v>#N/A</v>
      </c>
      <c r="H34" s="272" t="e">
        <f t="shared" si="1"/>
        <v>#N/A</v>
      </c>
      <c r="I34" s="279"/>
      <c r="J34" s="390"/>
      <c r="K34" s="390"/>
      <c r="L34" s="390"/>
      <c r="M34" s="390"/>
      <c r="N34" s="390"/>
      <c r="O34" s="390"/>
      <c r="P34" s="390"/>
      <c r="Q34" s="390"/>
      <c r="R34" s="390"/>
      <c r="S34" s="390"/>
      <c r="T34" s="390"/>
      <c r="U34" s="390"/>
      <c r="V34" s="475"/>
      <c r="W34" s="475"/>
    </row>
    <row r="35" spans="1:23" s="336" customFormat="1">
      <c r="A35" s="510"/>
      <c r="B35" s="535" t="s">
        <v>1163</v>
      </c>
      <c r="C35" s="511" t="s">
        <v>899</v>
      </c>
      <c r="D35" s="515"/>
      <c r="E35" s="516" t="s">
        <v>450</v>
      </c>
      <c r="F35" s="534">
        <v>2</v>
      </c>
      <c r="G35" s="15" t="e">
        <f>VLOOKUP(B35,материалы!$B$6:$G$162,6,0)</f>
        <v>#N/A</v>
      </c>
      <c r="H35" s="272" t="e">
        <f t="shared" si="1"/>
        <v>#N/A</v>
      </c>
      <c r="I35" s="279"/>
      <c r="J35" s="390"/>
      <c r="K35" s="390"/>
      <c r="L35" s="390"/>
      <c r="M35" s="390"/>
      <c r="N35" s="390"/>
      <c r="O35" s="390"/>
      <c r="P35" s="390"/>
      <c r="Q35" s="390"/>
      <c r="R35" s="390"/>
      <c r="S35" s="390"/>
      <c r="T35" s="390"/>
      <c r="U35" s="390"/>
      <c r="V35" s="475"/>
      <c r="W35" s="475"/>
    </row>
    <row r="36" spans="1:23" s="336" customFormat="1">
      <c r="A36" s="510"/>
      <c r="B36" s="533" t="s">
        <v>900</v>
      </c>
      <c r="C36" s="113" t="s">
        <v>901</v>
      </c>
      <c r="D36" s="279"/>
      <c r="E36" s="113" t="s">
        <v>450</v>
      </c>
      <c r="F36" s="534">
        <v>1</v>
      </c>
      <c r="G36" s="15">
        <f>VLOOKUP(B36,материалы!$B$6:$G$162,6,0)</f>
        <v>0</v>
      </c>
      <c r="H36" s="272">
        <f t="shared" si="1"/>
        <v>0</v>
      </c>
      <c r="I36" s="279"/>
      <c r="J36" s="390"/>
      <c r="K36" s="390"/>
      <c r="L36" s="390"/>
      <c r="M36" s="390"/>
      <c r="N36" s="390"/>
      <c r="O36" s="390"/>
      <c r="P36" s="390"/>
      <c r="Q36" s="390"/>
      <c r="R36" s="390"/>
      <c r="S36" s="390"/>
      <c r="T36" s="390"/>
      <c r="U36" s="390"/>
      <c r="V36" s="475"/>
      <c r="W36" s="475"/>
    </row>
    <row r="37" spans="1:23" s="336" customFormat="1">
      <c r="A37" s="517"/>
      <c r="B37" s="533" t="s">
        <v>1169</v>
      </c>
      <c r="C37" s="113" t="s">
        <v>910</v>
      </c>
      <c r="D37" s="513"/>
      <c r="E37" s="113" t="s">
        <v>450</v>
      </c>
      <c r="F37" s="534">
        <v>1</v>
      </c>
      <c r="G37" s="15" t="e">
        <f>VLOOKUP(B37,материалы!$B$6:$G$162,6,0)</f>
        <v>#N/A</v>
      </c>
      <c r="H37" s="272" t="e">
        <f t="shared" si="1"/>
        <v>#N/A</v>
      </c>
      <c r="I37" s="279"/>
      <c r="J37" s="390"/>
      <c r="K37" s="390"/>
      <c r="L37" s="390"/>
      <c r="M37" s="390"/>
      <c r="N37" s="390"/>
      <c r="O37" s="390"/>
      <c r="P37" s="390"/>
      <c r="Q37" s="390"/>
      <c r="R37" s="390"/>
      <c r="S37" s="390"/>
      <c r="T37" s="390"/>
      <c r="U37" s="390"/>
      <c r="V37" s="475"/>
      <c r="W37" s="475"/>
    </row>
    <row r="38" spans="1:23" s="336" customFormat="1" ht="31.5">
      <c r="A38" s="510"/>
      <c r="B38" s="535" t="s">
        <v>1038</v>
      </c>
      <c r="C38" s="113" t="s">
        <v>889</v>
      </c>
      <c r="D38" s="512"/>
      <c r="E38" s="113" t="s">
        <v>450</v>
      </c>
      <c r="F38" s="534">
        <v>1</v>
      </c>
      <c r="G38" s="15">
        <f>VLOOKUP(B38,материалы!$B$6:$G$162,6,0)</f>
        <v>0</v>
      </c>
      <c r="H38" s="272">
        <f t="shared" si="1"/>
        <v>0</v>
      </c>
      <c r="I38" s="279"/>
      <c r="J38" s="390"/>
      <c r="K38" s="390"/>
      <c r="L38" s="390"/>
      <c r="M38" s="390"/>
      <c r="N38" s="390"/>
      <c r="O38" s="390"/>
      <c r="P38" s="390"/>
      <c r="Q38" s="390"/>
      <c r="R38" s="390"/>
      <c r="S38" s="390"/>
      <c r="T38" s="390"/>
      <c r="U38" s="390"/>
      <c r="V38" s="475"/>
      <c r="W38" s="475"/>
    </row>
    <row r="39" spans="1:23" s="336" customFormat="1">
      <c r="A39" s="510"/>
      <c r="B39" s="203" t="s">
        <v>452</v>
      </c>
      <c r="C39" s="113"/>
      <c r="D39" s="512"/>
      <c r="E39" s="113"/>
      <c r="F39" s="113"/>
      <c r="G39" s="15"/>
      <c r="H39" s="272"/>
      <c r="I39" s="279"/>
      <c r="J39" s="390"/>
      <c r="K39" s="390"/>
      <c r="L39" s="390"/>
      <c r="M39" s="390"/>
      <c r="N39" s="390"/>
      <c r="O39" s="390"/>
      <c r="P39" s="390"/>
      <c r="Q39" s="390"/>
      <c r="R39" s="390"/>
      <c r="S39" s="390"/>
      <c r="T39" s="390"/>
      <c r="U39" s="390"/>
      <c r="V39" s="475"/>
      <c r="W39" s="475"/>
    </row>
    <row r="40" spans="1:23" s="336" customFormat="1">
      <c r="A40" s="510"/>
      <c r="B40" s="533" t="s">
        <v>1039</v>
      </c>
      <c r="C40" s="113" t="s">
        <v>902</v>
      </c>
      <c r="D40" s="515"/>
      <c r="E40" s="113" t="s">
        <v>450</v>
      </c>
      <c r="F40" s="534">
        <v>12</v>
      </c>
      <c r="G40" s="15">
        <f>VLOOKUP(B40,материалы!$B$6:$G$162,6,0)</f>
        <v>0</v>
      </c>
      <c r="H40" s="272">
        <f t="shared" ref="H40:H45" si="2">F40*G40</f>
        <v>0</v>
      </c>
      <c r="I40" s="279"/>
      <c r="J40" s="390"/>
      <c r="K40" s="390"/>
      <c r="L40" s="390"/>
      <c r="M40" s="390"/>
      <c r="N40" s="390"/>
      <c r="O40" s="390"/>
      <c r="P40" s="390"/>
      <c r="Q40" s="390"/>
      <c r="R40" s="390"/>
      <c r="S40" s="390"/>
      <c r="T40" s="390"/>
      <c r="U40" s="390"/>
      <c r="V40" s="475"/>
      <c r="W40" s="475"/>
    </row>
    <row r="41" spans="1:23" s="336" customFormat="1">
      <c r="A41" s="510"/>
      <c r="B41" s="533" t="s">
        <v>924</v>
      </c>
      <c r="C41" s="113" t="s">
        <v>902</v>
      </c>
      <c r="D41" s="512"/>
      <c r="E41" s="113" t="s">
        <v>450</v>
      </c>
      <c r="F41" s="534">
        <v>2</v>
      </c>
      <c r="G41" s="15">
        <f>VLOOKUP(B41,материалы!$B$6:$G$162,6,0)</f>
        <v>0</v>
      </c>
      <c r="H41" s="272">
        <f t="shared" si="2"/>
        <v>0</v>
      </c>
      <c r="I41" s="279"/>
      <c r="J41" s="390"/>
      <c r="K41" s="390"/>
      <c r="L41" s="390"/>
      <c r="M41" s="390"/>
      <c r="N41" s="390"/>
      <c r="O41" s="390"/>
      <c r="P41" s="390"/>
      <c r="Q41" s="390"/>
      <c r="R41" s="390"/>
      <c r="S41" s="390"/>
      <c r="T41" s="390"/>
      <c r="U41" s="390"/>
      <c r="V41" s="475"/>
      <c r="W41" s="475"/>
    </row>
    <row r="42" spans="1:23" s="336" customFormat="1">
      <c r="A42" s="510"/>
      <c r="B42" s="533" t="s">
        <v>904</v>
      </c>
      <c r="C42" s="113"/>
      <c r="D42" s="512"/>
      <c r="E42" s="113" t="s">
        <v>450</v>
      </c>
      <c r="F42" s="534">
        <v>2</v>
      </c>
      <c r="G42" s="15">
        <f>VLOOKUP(B42,материалы!$B$6:$G$162,6,0)</f>
        <v>0</v>
      </c>
      <c r="H42" s="272">
        <f t="shared" si="2"/>
        <v>0</v>
      </c>
      <c r="I42" s="279"/>
      <c r="J42" s="390"/>
      <c r="K42" s="390"/>
      <c r="L42" s="390"/>
      <c r="M42" s="390"/>
      <c r="N42" s="390"/>
      <c r="O42" s="390"/>
      <c r="P42" s="390"/>
      <c r="Q42" s="390"/>
      <c r="R42" s="390"/>
      <c r="S42" s="390"/>
      <c r="T42" s="390"/>
      <c r="U42" s="390"/>
      <c r="V42" s="475"/>
      <c r="W42" s="475"/>
    </row>
    <row r="43" spans="1:23" s="336" customFormat="1">
      <c r="A43" s="510"/>
      <c r="B43" s="533" t="s">
        <v>1166</v>
      </c>
      <c r="C43" s="113" t="s">
        <v>906</v>
      </c>
      <c r="D43" s="513"/>
      <c r="E43" s="113" t="s">
        <v>450</v>
      </c>
      <c r="F43" s="534">
        <v>4</v>
      </c>
      <c r="G43" s="15" t="e">
        <f>VLOOKUP(B43,материалы!$B$6:$G$162,6,0)</f>
        <v>#N/A</v>
      </c>
      <c r="H43" s="272" t="e">
        <f t="shared" si="2"/>
        <v>#N/A</v>
      </c>
      <c r="I43" s="513"/>
      <c r="J43" s="390"/>
      <c r="K43" s="390"/>
      <c r="L43" s="390"/>
      <c r="M43" s="390"/>
      <c r="N43" s="390"/>
      <c r="O43" s="390"/>
      <c r="P43" s="390"/>
      <c r="Q43" s="390"/>
      <c r="R43" s="390"/>
      <c r="S43" s="390"/>
      <c r="T43" s="390"/>
      <c r="U43" s="390"/>
      <c r="V43" s="475"/>
      <c r="W43" s="475"/>
    </row>
    <row r="44" spans="1:23" s="336" customFormat="1">
      <c r="A44" s="510"/>
      <c r="B44" s="533" t="s">
        <v>882</v>
      </c>
      <c r="C44" s="113" t="s">
        <v>892</v>
      </c>
      <c r="D44" s="515"/>
      <c r="E44" s="113" t="s">
        <v>450</v>
      </c>
      <c r="F44" s="534">
        <v>1</v>
      </c>
      <c r="G44" s="15">
        <f>VLOOKUP(B44,материалы!$B$6:$G$162,6,0)</f>
        <v>0</v>
      </c>
      <c r="H44" s="272">
        <f t="shared" si="2"/>
        <v>0</v>
      </c>
      <c r="I44" s="513"/>
      <c r="J44" s="390"/>
      <c r="K44" s="390"/>
      <c r="L44" s="390"/>
      <c r="M44" s="390"/>
      <c r="N44" s="390"/>
      <c r="O44" s="390"/>
      <c r="P44" s="390"/>
      <c r="Q44" s="390"/>
      <c r="R44" s="390"/>
      <c r="S44" s="390"/>
      <c r="T44" s="390"/>
      <c r="U44" s="390"/>
      <c r="V44" s="475"/>
      <c r="W44" s="475"/>
    </row>
    <row r="45" spans="1:23" s="336" customFormat="1">
      <c r="A45" s="510"/>
      <c r="B45" s="533" t="s">
        <v>55</v>
      </c>
      <c r="C45" s="113"/>
      <c r="D45" s="513"/>
      <c r="E45" s="113" t="s">
        <v>450</v>
      </c>
      <c r="F45" s="534">
        <v>14</v>
      </c>
      <c r="G45" s="15">
        <f>VLOOKUP(B45,материалы!$B$6:$G$162,6,0)</f>
        <v>0</v>
      </c>
      <c r="H45" s="272">
        <f t="shared" si="2"/>
        <v>0</v>
      </c>
      <c r="I45" s="513"/>
      <c r="J45" s="390"/>
      <c r="K45" s="390"/>
      <c r="L45" s="390"/>
      <c r="M45" s="390"/>
      <c r="N45" s="390"/>
      <c r="O45" s="390"/>
      <c r="P45" s="390"/>
      <c r="Q45" s="390"/>
      <c r="R45" s="390"/>
      <c r="S45" s="390"/>
      <c r="T45" s="390"/>
      <c r="U45" s="390"/>
      <c r="V45" s="475"/>
      <c r="W45" s="475"/>
    </row>
    <row r="46" spans="1:23" s="336" customFormat="1">
      <c r="A46" s="510"/>
      <c r="B46" s="203" t="s">
        <v>1170</v>
      </c>
      <c r="C46" s="113"/>
      <c r="D46" s="513"/>
      <c r="E46" s="113"/>
      <c r="F46" s="113"/>
      <c r="G46" s="15"/>
      <c r="H46" s="272"/>
      <c r="I46" s="513"/>
      <c r="J46" s="390"/>
      <c r="K46" s="390"/>
      <c r="L46" s="390"/>
      <c r="M46" s="390"/>
      <c r="N46" s="390"/>
      <c r="O46" s="390"/>
      <c r="P46" s="390"/>
      <c r="Q46" s="390"/>
      <c r="R46" s="390"/>
      <c r="S46" s="390"/>
      <c r="T46" s="390"/>
      <c r="U46" s="390"/>
      <c r="V46" s="475"/>
      <c r="W46" s="475"/>
    </row>
    <row r="47" spans="1:23" s="336" customFormat="1">
      <c r="A47" s="510"/>
      <c r="B47" s="533" t="s">
        <v>1042</v>
      </c>
      <c r="C47" s="113" t="s">
        <v>1043</v>
      </c>
      <c r="D47" s="519"/>
      <c r="E47" s="113" t="s">
        <v>450</v>
      </c>
      <c r="F47" s="534">
        <v>2</v>
      </c>
      <c r="G47" s="15">
        <f>VLOOKUP(B47,материалы!$B$6:$G$162,6,0)</f>
        <v>0</v>
      </c>
      <c r="H47" s="272">
        <f t="shared" ref="H47:H67" si="3">F47*G47</f>
        <v>0</v>
      </c>
      <c r="I47" s="520"/>
      <c r="J47" s="390"/>
      <c r="K47" s="390"/>
      <c r="L47" s="390"/>
      <c r="M47" s="390"/>
      <c r="N47" s="390"/>
      <c r="O47" s="390"/>
      <c r="P47" s="390"/>
      <c r="Q47" s="390"/>
      <c r="R47" s="390"/>
      <c r="S47" s="390"/>
      <c r="T47" s="390"/>
      <c r="U47" s="390"/>
      <c r="V47" s="475"/>
      <c r="W47" s="475"/>
    </row>
    <row r="48" spans="1:23" s="336" customFormat="1">
      <c r="A48" s="510"/>
      <c r="B48" s="533" t="s">
        <v>1175</v>
      </c>
      <c r="C48" s="113" t="s">
        <v>899</v>
      </c>
      <c r="D48" s="513"/>
      <c r="E48" s="113" t="s">
        <v>450</v>
      </c>
      <c r="F48" s="534">
        <v>1</v>
      </c>
      <c r="G48" s="15" t="e">
        <f>VLOOKUP(B48,материалы!$B$6:$G$162,6,0)</f>
        <v>#N/A</v>
      </c>
      <c r="H48" s="272" t="e">
        <f t="shared" si="3"/>
        <v>#N/A</v>
      </c>
      <c r="I48" s="513"/>
      <c r="J48" s="390"/>
      <c r="K48" s="390"/>
      <c r="L48" s="390"/>
      <c r="M48" s="390"/>
      <c r="N48" s="390"/>
      <c r="O48" s="390"/>
      <c r="P48" s="390"/>
      <c r="Q48" s="390"/>
      <c r="R48" s="390"/>
      <c r="S48" s="390"/>
      <c r="T48" s="390"/>
      <c r="U48" s="390"/>
      <c r="V48" s="475"/>
      <c r="W48" s="475"/>
    </row>
    <row r="49" spans="1:23" s="336" customFormat="1" ht="31.5">
      <c r="A49" s="510"/>
      <c r="B49" s="533" t="s">
        <v>1045</v>
      </c>
      <c r="C49" s="113" t="s">
        <v>908</v>
      </c>
      <c r="D49" s="515"/>
      <c r="E49" s="113" t="s">
        <v>450</v>
      </c>
      <c r="F49" s="534">
        <v>1</v>
      </c>
      <c r="G49" s="15">
        <f>VLOOKUP(B49,материалы!$B$6:$G$162,6,0)</f>
        <v>0</v>
      </c>
      <c r="H49" s="272">
        <f t="shared" si="3"/>
        <v>0</v>
      </c>
      <c r="I49" s="513"/>
      <c r="J49" s="390"/>
      <c r="K49" s="390"/>
      <c r="L49" s="390"/>
      <c r="M49" s="390"/>
      <c r="N49" s="390"/>
      <c r="O49" s="390"/>
      <c r="P49" s="390"/>
      <c r="Q49" s="390"/>
      <c r="R49" s="390"/>
      <c r="S49" s="390"/>
      <c r="T49" s="390"/>
      <c r="U49" s="390"/>
      <c r="V49" s="475"/>
      <c r="W49" s="475"/>
    </row>
    <row r="50" spans="1:23" s="336" customFormat="1" ht="31.5">
      <c r="A50" s="510"/>
      <c r="B50" s="533" t="s">
        <v>909</v>
      </c>
      <c r="C50" s="113" t="s">
        <v>908</v>
      </c>
      <c r="D50" s="518"/>
      <c r="E50" s="113" t="s">
        <v>450</v>
      </c>
      <c r="F50" s="534">
        <v>1</v>
      </c>
      <c r="G50" s="15">
        <f>VLOOKUP(B50,материалы!$B$6:$G$162,6,0)</f>
        <v>0</v>
      </c>
      <c r="H50" s="272">
        <f t="shared" si="3"/>
        <v>0</v>
      </c>
      <c r="I50" s="513"/>
      <c r="J50" s="390"/>
      <c r="K50" s="390"/>
      <c r="L50" s="390"/>
      <c r="M50" s="390"/>
      <c r="N50" s="390"/>
      <c r="O50" s="390"/>
      <c r="P50" s="390"/>
      <c r="Q50" s="390"/>
      <c r="R50" s="390"/>
      <c r="S50" s="390"/>
      <c r="T50" s="390"/>
      <c r="U50" s="390"/>
      <c r="V50" s="475"/>
      <c r="W50" s="475"/>
    </row>
    <row r="51" spans="1:23" s="336" customFormat="1">
      <c r="A51" s="510"/>
      <c r="B51" s="533" t="s">
        <v>1046</v>
      </c>
      <c r="C51" s="113" t="s">
        <v>895</v>
      </c>
      <c r="D51" s="512"/>
      <c r="E51" s="113" t="s">
        <v>450</v>
      </c>
      <c r="F51" s="534">
        <v>2</v>
      </c>
      <c r="G51" s="15">
        <f>VLOOKUP(B51,материалы!$B$6:$G$162,6,0)</f>
        <v>0</v>
      </c>
      <c r="H51" s="272">
        <f t="shared" si="3"/>
        <v>0</v>
      </c>
      <c r="I51" s="513"/>
      <c r="J51" s="390"/>
      <c r="K51" s="390"/>
      <c r="L51" s="390"/>
      <c r="M51" s="390"/>
      <c r="N51" s="390"/>
      <c r="O51" s="390"/>
      <c r="P51" s="390"/>
      <c r="Q51" s="390"/>
      <c r="R51" s="390"/>
      <c r="S51" s="390"/>
      <c r="T51" s="390"/>
      <c r="U51" s="390"/>
      <c r="V51" s="475"/>
      <c r="W51" s="475"/>
    </row>
    <row r="52" spans="1:23" s="336" customFormat="1">
      <c r="A52" s="510"/>
      <c r="B52" s="533" t="s">
        <v>1047</v>
      </c>
      <c r="C52" s="113" t="s">
        <v>895</v>
      </c>
      <c r="D52" s="515"/>
      <c r="E52" s="113" t="s">
        <v>450</v>
      </c>
      <c r="F52" s="534">
        <v>2</v>
      </c>
      <c r="G52" s="15">
        <f>VLOOKUP(B52,материалы!$B$6:$G$162,6,0)</f>
        <v>0</v>
      </c>
      <c r="H52" s="272">
        <f t="shared" si="3"/>
        <v>0</v>
      </c>
      <c r="I52" s="279"/>
      <c r="J52" s="390"/>
      <c r="K52" s="390"/>
      <c r="L52" s="390"/>
      <c r="M52" s="390"/>
      <c r="N52" s="390"/>
      <c r="O52" s="390"/>
      <c r="P52" s="390"/>
      <c r="Q52" s="390"/>
      <c r="R52" s="390"/>
      <c r="S52" s="390"/>
      <c r="T52" s="390"/>
      <c r="U52" s="390"/>
      <c r="V52" s="475"/>
      <c r="W52" s="475"/>
    </row>
    <row r="53" spans="1:23" s="336" customFormat="1">
      <c r="A53" s="510"/>
      <c r="B53" s="535" t="s">
        <v>1048</v>
      </c>
      <c r="C53" s="113" t="s">
        <v>910</v>
      </c>
      <c r="D53" s="512"/>
      <c r="E53" s="113" t="s">
        <v>450</v>
      </c>
      <c r="F53" s="534">
        <v>8</v>
      </c>
      <c r="G53" s="15">
        <f>VLOOKUP(B53,материалы!$B$6:$G$162,6,0)</f>
        <v>0</v>
      </c>
      <c r="H53" s="272">
        <f t="shared" si="3"/>
        <v>0</v>
      </c>
      <c r="I53" s="513"/>
      <c r="J53" s="390"/>
      <c r="K53" s="390"/>
      <c r="L53" s="390"/>
      <c r="M53" s="390"/>
      <c r="N53" s="390"/>
      <c r="O53" s="390"/>
      <c r="P53" s="390"/>
      <c r="Q53" s="390"/>
      <c r="R53" s="390"/>
      <c r="S53" s="390"/>
      <c r="T53" s="390"/>
      <c r="U53" s="390"/>
      <c r="V53" s="475"/>
      <c r="W53" s="475"/>
    </row>
    <row r="54" spans="1:23" s="336" customFormat="1">
      <c r="A54" s="510"/>
      <c r="B54" s="533" t="s">
        <v>1049</v>
      </c>
      <c r="C54" s="113" t="s">
        <v>910</v>
      </c>
      <c r="D54" s="512"/>
      <c r="E54" s="113" t="s">
        <v>450</v>
      </c>
      <c r="F54" s="534">
        <v>9</v>
      </c>
      <c r="G54" s="15">
        <f>VLOOKUP(B54,материалы!$B$6:$G$162,6,0)</f>
        <v>0</v>
      </c>
      <c r="H54" s="272">
        <f t="shared" si="3"/>
        <v>0</v>
      </c>
      <c r="I54" s="513"/>
      <c r="J54" s="390"/>
      <c r="K54" s="390"/>
      <c r="L54" s="390"/>
      <c r="M54" s="390"/>
      <c r="N54" s="390"/>
      <c r="O54" s="390"/>
      <c r="P54" s="390"/>
      <c r="Q54" s="390"/>
      <c r="R54" s="390"/>
      <c r="S54" s="390"/>
      <c r="T54" s="390"/>
      <c r="U54" s="390"/>
      <c r="V54" s="475"/>
      <c r="W54" s="475"/>
    </row>
    <row r="55" spans="1:23" s="336" customFormat="1">
      <c r="A55" s="510"/>
      <c r="B55" s="533" t="s">
        <v>894</v>
      </c>
      <c r="C55" s="113" t="s">
        <v>895</v>
      </c>
      <c r="D55" s="279"/>
      <c r="E55" s="113" t="s">
        <v>450</v>
      </c>
      <c r="F55" s="534">
        <v>6</v>
      </c>
      <c r="G55" s="15">
        <f>VLOOKUP(B55,материалы!$B$6:$G$162,6,0)</f>
        <v>0</v>
      </c>
      <c r="H55" s="272">
        <f t="shared" si="3"/>
        <v>0</v>
      </c>
      <c r="I55" s="513"/>
      <c r="J55" s="390"/>
      <c r="K55" s="390"/>
      <c r="L55" s="390"/>
      <c r="M55" s="390"/>
      <c r="N55" s="390"/>
      <c r="O55" s="390"/>
      <c r="P55" s="390"/>
      <c r="Q55" s="390"/>
      <c r="R55" s="390"/>
      <c r="S55" s="390"/>
      <c r="T55" s="390"/>
      <c r="U55" s="390"/>
      <c r="V55" s="475"/>
      <c r="W55" s="475"/>
    </row>
    <row r="56" spans="1:23" s="336" customFormat="1">
      <c r="A56" s="510"/>
      <c r="B56" s="533" t="s">
        <v>900</v>
      </c>
      <c r="C56" s="113" t="s">
        <v>901</v>
      </c>
      <c r="D56" s="279"/>
      <c r="E56" s="113" t="s">
        <v>450</v>
      </c>
      <c r="F56" s="534">
        <v>1</v>
      </c>
      <c r="G56" s="15">
        <f>VLOOKUP(B56,материалы!$B$6:$G$162,6,0)</f>
        <v>0</v>
      </c>
      <c r="H56" s="272">
        <f t="shared" si="3"/>
        <v>0</v>
      </c>
      <c r="I56" s="279"/>
      <c r="J56" s="390"/>
      <c r="K56" s="390"/>
      <c r="L56" s="390"/>
      <c r="M56" s="390"/>
      <c r="N56" s="390"/>
      <c r="O56" s="390"/>
      <c r="P56" s="390"/>
      <c r="Q56" s="390"/>
      <c r="R56" s="390"/>
      <c r="S56" s="390"/>
      <c r="T56" s="390"/>
      <c r="U56" s="390"/>
      <c r="V56" s="475"/>
      <c r="W56" s="475"/>
    </row>
    <row r="57" spans="1:23" s="336" customFormat="1">
      <c r="A57" s="510"/>
      <c r="B57" s="533" t="s">
        <v>1172</v>
      </c>
      <c r="C57" s="113" t="s">
        <v>908</v>
      </c>
      <c r="D57" s="279"/>
      <c r="E57" s="113" t="s">
        <v>450</v>
      </c>
      <c r="F57" s="534">
        <v>1</v>
      </c>
      <c r="G57" s="15" t="e">
        <f>VLOOKUP(B57,материалы!$B$6:$G$162,6,0)</f>
        <v>#N/A</v>
      </c>
      <c r="H57" s="272" t="e">
        <f t="shared" si="3"/>
        <v>#N/A</v>
      </c>
      <c r="I57" s="513"/>
      <c r="J57" s="390"/>
      <c r="K57" s="390"/>
      <c r="L57" s="390"/>
      <c r="M57" s="390"/>
      <c r="N57" s="390"/>
      <c r="O57" s="390"/>
      <c r="P57" s="390"/>
      <c r="Q57" s="390"/>
      <c r="R57" s="390"/>
      <c r="S57" s="390"/>
      <c r="T57" s="390"/>
      <c r="U57" s="390"/>
      <c r="V57" s="475"/>
      <c r="W57" s="475"/>
    </row>
    <row r="58" spans="1:23" s="336" customFormat="1">
      <c r="A58" s="510"/>
      <c r="B58" s="533" t="s">
        <v>1171</v>
      </c>
      <c r="C58" s="113" t="s">
        <v>908</v>
      </c>
      <c r="D58" s="519"/>
      <c r="E58" s="113" t="s">
        <v>450</v>
      </c>
      <c r="F58" s="534">
        <v>1</v>
      </c>
      <c r="G58" s="15" t="e">
        <f>VLOOKUP(B58,материалы!$B$6:$G$162,6,0)</f>
        <v>#N/A</v>
      </c>
      <c r="H58" s="272" t="e">
        <f t="shared" si="3"/>
        <v>#N/A</v>
      </c>
      <c r="I58" s="520"/>
      <c r="J58" s="390"/>
      <c r="K58" s="390"/>
      <c r="L58" s="390"/>
      <c r="M58" s="390"/>
      <c r="N58" s="390"/>
      <c r="O58" s="390"/>
      <c r="P58" s="390"/>
      <c r="Q58" s="390"/>
      <c r="R58" s="390"/>
      <c r="S58" s="390"/>
      <c r="T58" s="390"/>
      <c r="U58" s="390"/>
      <c r="V58" s="475"/>
      <c r="W58" s="475"/>
    </row>
    <row r="59" spans="1:23" s="336" customFormat="1">
      <c r="A59" s="510"/>
      <c r="B59" s="533" t="s">
        <v>914</v>
      </c>
      <c r="C59" s="113" t="s">
        <v>910</v>
      </c>
      <c r="D59" s="512"/>
      <c r="E59" s="113" t="s">
        <v>450</v>
      </c>
      <c r="F59" s="534">
        <v>4</v>
      </c>
      <c r="G59" s="15">
        <f>VLOOKUP(B59,материалы!$B$6:$G$162,6,0)</f>
        <v>0</v>
      </c>
      <c r="H59" s="272">
        <f t="shared" si="3"/>
        <v>0</v>
      </c>
      <c r="I59" s="513"/>
      <c r="J59" s="390"/>
      <c r="K59" s="390"/>
      <c r="L59" s="390"/>
      <c r="M59" s="390"/>
      <c r="N59" s="390"/>
      <c r="O59" s="390"/>
      <c r="P59" s="390"/>
      <c r="Q59" s="390"/>
      <c r="R59" s="390"/>
      <c r="S59" s="390"/>
      <c r="T59" s="390"/>
      <c r="U59" s="390"/>
      <c r="V59" s="475"/>
      <c r="W59" s="475"/>
    </row>
    <row r="60" spans="1:23" s="336" customFormat="1">
      <c r="A60" s="510"/>
      <c r="B60" s="533" t="s">
        <v>1173</v>
      </c>
      <c r="C60" s="113" t="s">
        <v>910</v>
      </c>
      <c r="D60" s="513"/>
      <c r="E60" s="113" t="s">
        <v>450</v>
      </c>
      <c r="F60" s="534">
        <v>2</v>
      </c>
      <c r="G60" s="15" t="e">
        <f>VLOOKUP(B60,материалы!$B$6:$G$162,6,0)</f>
        <v>#N/A</v>
      </c>
      <c r="H60" s="272" t="e">
        <f t="shared" si="3"/>
        <v>#N/A</v>
      </c>
      <c r="I60" s="513"/>
      <c r="J60" s="390"/>
      <c r="K60" s="390"/>
      <c r="L60" s="390"/>
      <c r="M60" s="390"/>
      <c r="N60" s="390"/>
      <c r="O60" s="390"/>
      <c r="P60" s="390"/>
      <c r="Q60" s="390"/>
      <c r="R60" s="390"/>
      <c r="S60" s="390"/>
      <c r="T60" s="390"/>
      <c r="U60" s="390"/>
      <c r="V60" s="475"/>
      <c r="W60" s="475"/>
    </row>
    <row r="61" spans="1:23" s="336" customFormat="1">
      <c r="A61" s="510"/>
      <c r="B61" s="533" t="s">
        <v>915</v>
      </c>
      <c r="C61" s="113"/>
      <c r="D61" s="512"/>
      <c r="E61" s="113" t="s">
        <v>450</v>
      </c>
      <c r="F61" s="534">
        <v>4</v>
      </c>
      <c r="G61" s="15">
        <f>VLOOKUP(B61,материалы!$B$6:$G$162,6,0)</f>
        <v>0</v>
      </c>
      <c r="H61" s="272">
        <f t="shared" si="3"/>
        <v>0</v>
      </c>
      <c r="I61" s="513"/>
      <c r="J61" s="390"/>
      <c r="K61" s="390"/>
      <c r="L61" s="390"/>
      <c r="M61" s="390"/>
      <c r="N61" s="390"/>
      <c r="O61" s="390"/>
      <c r="P61" s="390"/>
      <c r="Q61" s="390"/>
      <c r="R61" s="390"/>
      <c r="S61" s="390"/>
      <c r="T61" s="390"/>
      <c r="U61" s="390"/>
      <c r="V61" s="475"/>
      <c r="W61" s="475"/>
    </row>
    <row r="62" spans="1:23" s="336" customFormat="1">
      <c r="A62" s="510"/>
      <c r="B62" s="535" t="s">
        <v>999</v>
      </c>
      <c r="C62" s="511" t="s">
        <v>917</v>
      </c>
      <c r="D62" s="515"/>
      <c r="E62" s="516" t="s">
        <v>450</v>
      </c>
      <c r="F62" s="534">
        <v>2</v>
      </c>
      <c r="G62" s="15">
        <f>VLOOKUP(B62,материалы!$B$6:$G$162,6,0)</f>
        <v>0</v>
      </c>
      <c r="H62" s="272">
        <f t="shared" si="3"/>
        <v>0</v>
      </c>
      <c r="I62" s="513"/>
      <c r="J62" s="390"/>
      <c r="K62" s="390"/>
      <c r="L62" s="390"/>
      <c r="M62" s="390"/>
      <c r="N62" s="390"/>
      <c r="O62" s="390"/>
      <c r="P62" s="390"/>
      <c r="Q62" s="390"/>
      <c r="R62" s="390"/>
      <c r="S62" s="390"/>
      <c r="T62" s="390"/>
      <c r="U62" s="390"/>
      <c r="V62" s="475"/>
      <c r="W62" s="475"/>
    </row>
    <row r="63" spans="1:23" s="336" customFormat="1">
      <c r="A63" s="510"/>
      <c r="B63" s="533" t="s">
        <v>1052</v>
      </c>
      <c r="C63" s="113" t="s">
        <v>899</v>
      </c>
      <c r="D63" s="512"/>
      <c r="E63" s="113" t="s">
        <v>450</v>
      </c>
      <c r="F63" s="534">
        <v>1</v>
      </c>
      <c r="G63" s="15">
        <f>VLOOKUP(B63,материалы!$B$6:$G$162,6,0)</f>
        <v>0</v>
      </c>
      <c r="H63" s="272">
        <f t="shared" si="3"/>
        <v>0</v>
      </c>
      <c r="I63" s="513"/>
      <c r="J63" s="390"/>
      <c r="K63" s="390"/>
      <c r="L63" s="390"/>
      <c r="M63" s="390"/>
      <c r="N63" s="390"/>
      <c r="O63" s="390"/>
      <c r="P63" s="390"/>
      <c r="Q63" s="390"/>
      <c r="R63" s="390"/>
      <c r="S63" s="390"/>
      <c r="T63" s="390"/>
      <c r="U63" s="390"/>
      <c r="V63" s="475"/>
      <c r="W63" s="475"/>
    </row>
    <row r="64" spans="1:23" s="336" customFormat="1">
      <c r="A64" s="510"/>
      <c r="B64" s="533" t="s">
        <v>951</v>
      </c>
      <c r="C64" s="113" t="s">
        <v>910</v>
      </c>
      <c r="D64" s="279"/>
      <c r="E64" s="113" t="s">
        <v>450</v>
      </c>
      <c r="F64" s="534">
        <v>1</v>
      </c>
      <c r="G64" s="15" t="e">
        <f>VLOOKUP(B64,материалы!$B$6:$G$162,6,0)</f>
        <v>#N/A</v>
      </c>
      <c r="H64" s="272" t="e">
        <f t="shared" si="3"/>
        <v>#N/A</v>
      </c>
      <c r="I64" s="513"/>
      <c r="J64" s="390"/>
      <c r="K64" s="390"/>
      <c r="L64" s="390"/>
      <c r="M64" s="390"/>
      <c r="N64" s="390"/>
      <c r="O64" s="390"/>
      <c r="P64" s="390"/>
      <c r="Q64" s="390"/>
      <c r="R64" s="390"/>
      <c r="S64" s="390"/>
      <c r="T64" s="390"/>
      <c r="U64" s="390"/>
      <c r="V64" s="475"/>
      <c r="W64" s="475"/>
    </row>
    <row r="65" spans="1:23" s="336" customFormat="1">
      <c r="A65" s="510"/>
      <c r="B65" s="533" t="s">
        <v>919</v>
      </c>
      <c r="C65" s="113" t="s">
        <v>910</v>
      </c>
      <c r="D65" s="512"/>
      <c r="E65" s="113" t="s">
        <v>450</v>
      </c>
      <c r="F65" s="534">
        <v>1</v>
      </c>
      <c r="G65" s="15">
        <f>VLOOKUP(B65,материалы!$B$6:$G$162,6,0)</f>
        <v>0</v>
      </c>
      <c r="H65" s="272">
        <f t="shared" si="3"/>
        <v>0</v>
      </c>
      <c r="I65" s="513"/>
      <c r="J65" s="390"/>
      <c r="K65" s="390"/>
      <c r="L65" s="390"/>
      <c r="M65" s="390"/>
      <c r="N65" s="390"/>
      <c r="O65" s="390"/>
      <c r="P65" s="390"/>
      <c r="Q65" s="390"/>
      <c r="R65" s="390"/>
      <c r="S65" s="390"/>
      <c r="T65" s="390"/>
      <c r="U65" s="390"/>
      <c r="V65" s="475"/>
      <c r="W65" s="475"/>
    </row>
    <row r="66" spans="1:23" s="336" customFormat="1">
      <c r="A66" s="517"/>
      <c r="B66" s="533" t="s">
        <v>1088</v>
      </c>
      <c r="C66" s="113" t="s">
        <v>917</v>
      </c>
      <c r="D66" s="512"/>
      <c r="E66" s="113" t="s">
        <v>450</v>
      </c>
      <c r="F66" s="534">
        <v>1</v>
      </c>
      <c r="G66" s="15">
        <f>VLOOKUP(B66,материалы!$B$6:$G$162,6,0)</f>
        <v>0</v>
      </c>
      <c r="H66" s="272">
        <f t="shared" si="3"/>
        <v>0</v>
      </c>
      <c r="I66" s="513"/>
      <c r="J66" s="390"/>
      <c r="K66" s="390"/>
      <c r="L66" s="390"/>
      <c r="M66" s="390"/>
      <c r="N66" s="390"/>
      <c r="O66" s="390"/>
      <c r="P66" s="390"/>
      <c r="Q66" s="390"/>
      <c r="R66" s="390"/>
      <c r="S66" s="390"/>
      <c r="T66" s="390"/>
      <c r="U66" s="390"/>
      <c r="V66" s="475"/>
      <c r="W66" s="475"/>
    </row>
    <row r="67" spans="1:23" s="336" customFormat="1">
      <c r="A67" s="510"/>
      <c r="B67" s="533" t="s">
        <v>921</v>
      </c>
      <c r="C67" s="113"/>
      <c r="D67" s="512"/>
      <c r="E67" s="113" t="s">
        <v>450</v>
      </c>
      <c r="F67" s="534">
        <v>2</v>
      </c>
      <c r="G67" s="15">
        <f>VLOOKUP(B67,материалы!$B$6:$G$162,6,0)</f>
        <v>0</v>
      </c>
      <c r="H67" s="272">
        <f t="shared" si="3"/>
        <v>0</v>
      </c>
      <c r="I67" s="513"/>
      <c r="J67" s="390"/>
      <c r="K67" s="390"/>
      <c r="L67" s="390"/>
      <c r="M67" s="390"/>
      <c r="N67" s="390"/>
      <c r="O67" s="390"/>
      <c r="P67" s="390"/>
      <c r="Q67" s="390"/>
      <c r="R67" s="390"/>
      <c r="S67" s="390"/>
      <c r="T67" s="390"/>
      <c r="U67" s="390"/>
      <c r="V67" s="475"/>
      <c r="W67" s="475"/>
    </row>
    <row r="68" spans="1:23" s="336" customFormat="1">
      <c r="A68" s="510"/>
      <c r="B68" s="203" t="s">
        <v>452</v>
      </c>
      <c r="C68" s="113"/>
      <c r="D68" s="513"/>
      <c r="E68" s="113"/>
      <c r="F68" s="113"/>
      <c r="G68" s="15"/>
      <c r="H68" s="272"/>
      <c r="I68" s="513"/>
      <c r="J68" s="390"/>
      <c r="K68" s="390"/>
      <c r="L68" s="390"/>
      <c r="M68" s="390"/>
      <c r="N68" s="390"/>
      <c r="O68" s="390"/>
      <c r="P68" s="390"/>
      <c r="Q68" s="390"/>
      <c r="R68" s="390"/>
      <c r="S68" s="390"/>
      <c r="T68" s="390"/>
      <c r="U68" s="390"/>
      <c r="V68" s="475"/>
      <c r="W68" s="475"/>
    </row>
    <row r="69" spans="1:23" s="336" customFormat="1">
      <c r="A69" s="510"/>
      <c r="B69" s="533" t="s">
        <v>924</v>
      </c>
      <c r="C69" s="113" t="s">
        <v>902</v>
      </c>
      <c r="D69" s="518"/>
      <c r="E69" s="113" t="s">
        <v>450</v>
      </c>
      <c r="F69" s="534">
        <v>9</v>
      </c>
      <c r="G69" s="15">
        <f>VLOOKUP(B69,материалы!$B$6:$G$162,6,0)</f>
        <v>0</v>
      </c>
      <c r="H69" s="272">
        <f t="shared" ref="H69:H75" si="4">F69*G69</f>
        <v>0</v>
      </c>
      <c r="I69" s="513"/>
      <c r="J69" s="390"/>
      <c r="K69" s="390"/>
      <c r="L69" s="390"/>
      <c r="M69" s="390"/>
      <c r="N69" s="390"/>
      <c r="O69" s="390"/>
      <c r="P69" s="390"/>
      <c r="Q69" s="390"/>
      <c r="R69" s="390"/>
      <c r="S69" s="390"/>
      <c r="T69" s="390"/>
      <c r="U69" s="390"/>
      <c r="V69" s="475"/>
      <c r="W69" s="475"/>
    </row>
    <row r="70" spans="1:23" s="336" customFormat="1">
      <c r="A70" s="510"/>
      <c r="B70" s="533" t="s">
        <v>1039</v>
      </c>
      <c r="C70" s="113" t="s">
        <v>902</v>
      </c>
      <c r="D70" s="512"/>
      <c r="E70" s="113" t="s">
        <v>450</v>
      </c>
      <c r="F70" s="534">
        <v>18</v>
      </c>
      <c r="G70" s="15">
        <f>VLOOKUP(B70,материалы!$B$6:$G$162,6,0)</f>
        <v>0</v>
      </c>
      <c r="H70" s="272">
        <f t="shared" si="4"/>
        <v>0</v>
      </c>
      <c r="I70" s="279"/>
      <c r="J70" s="390"/>
      <c r="K70" s="390"/>
      <c r="L70" s="390"/>
      <c r="M70" s="390"/>
      <c r="N70" s="390"/>
      <c r="O70" s="390"/>
      <c r="P70" s="390"/>
      <c r="Q70" s="390"/>
      <c r="R70" s="390"/>
      <c r="S70" s="390"/>
      <c r="T70" s="390"/>
      <c r="U70" s="390"/>
      <c r="V70" s="475"/>
      <c r="W70" s="475"/>
    </row>
    <row r="71" spans="1:23" s="336" customFormat="1">
      <c r="A71" s="510"/>
      <c r="B71" s="533" t="s">
        <v>1056</v>
      </c>
      <c r="C71" s="113" t="s">
        <v>892</v>
      </c>
      <c r="D71" s="513"/>
      <c r="E71" s="113" t="s">
        <v>450</v>
      </c>
      <c r="F71" s="534">
        <v>1</v>
      </c>
      <c r="G71" s="15">
        <f>VLOOKUP(B71,материалы!$B$6:$G$162,6,0)</f>
        <v>0</v>
      </c>
      <c r="H71" s="272">
        <f t="shared" si="4"/>
        <v>0</v>
      </c>
      <c r="I71" s="513"/>
      <c r="J71" s="390"/>
      <c r="K71" s="390"/>
      <c r="L71" s="390"/>
      <c r="M71" s="390"/>
      <c r="N71" s="390"/>
      <c r="O71" s="390"/>
      <c r="P71" s="390"/>
      <c r="Q71" s="390"/>
      <c r="R71" s="390"/>
      <c r="S71" s="390"/>
      <c r="T71" s="390"/>
      <c r="U71" s="390"/>
      <c r="V71" s="475"/>
      <c r="W71" s="475"/>
    </row>
    <row r="72" spans="1:23" s="336" customFormat="1">
      <c r="A72" s="510"/>
      <c r="B72" s="533" t="s">
        <v>1174</v>
      </c>
      <c r="C72" s="113"/>
      <c r="D72" s="279"/>
      <c r="E72" s="113" t="s">
        <v>450</v>
      </c>
      <c r="F72" s="534">
        <v>2</v>
      </c>
      <c r="G72" s="15" t="e">
        <f>VLOOKUP(B72,материалы!$B$6:$G$162,6,0)</f>
        <v>#N/A</v>
      </c>
      <c r="H72" s="272" t="e">
        <f t="shared" si="4"/>
        <v>#N/A</v>
      </c>
      <c r="I72" s="513"/>
      <c r="J72" s="390"/>
      <c r="K72" s="390"/>
      <c r="L72" s="390"/>
      <c r="M72" s="390"/>
      <c r="N72" s="390"/>
      <c r="O72" s="390"/>
      <c r="P72" s="390"/>
      <c r="Q72" s="390"/>
      <c r="R72" s="390"/>
      <c r="S72" s="390"/>
      <c r="T72" s="390"/>
      <c r="U72" s="390"/>
      <c r="V72" s="475"/>
      <c r="W72" s="475"/>
    </row>
    <row r="73" spans="1:23" s="336" customFormat="1">
      <c r="A73" s="510"/>
      <c r="B73" s="533" t="s">
        <v>484</v>
      </c>
      <c r="C73" s="511"/>
      <c r="D73" s="279"/>
      <c r="E73" s="516" t="s">
        <v>450</v>
      </c>
      <c r="F73" s="534">
        <v>11</v>
      </c>
      <c r="G73" s="15">
        <f>VLOOKUP(B73,материалы!$B$6:$G$162,6,0)</f>
        <v>0</v>
      </c>
      <c r="H73" s="272">
        <f t="shared" si="4"/>
        <v>0</v>
      </c>
      <c r="I73" s="513"/>
      <c r="J73" s="390"/>
      <c r="K73" s="390"/>
      <c r="L73" s="390"/>
      <c r="M73" s="390"/>
      <c r="N73" s="390"/>
      <c r="O73" s="390"/>
      <c r="P73" s="390"/>
      <c r="Q73" s="390"/>
      <c r="R73" s="390"/>
      <c r="S73" s="390"/>
      <c r="T73" s="390"/>
      <c r="U73" s="390"/>
      <c r="V73" s="475"/>
      <c r="W73" s="475"/>
    </row>
    <row r="74" spans="1:23" s="336" customFormat="1">
      <c r="A74" s="517"/>
      <c r="B74" s="533" t="s">
        <v>925</v>
      </c>
      <c r="C74" s="113"/>
      <c r="D74" s="279"/>
      <c r="E74" s="113" t="s">
        <v>450</v>
      </c>
      <c r="F74" s="534">
        <v>2</v>
      </c>
      <c r="G74" s="15">
        <f>VLOOKUP(B74,материалы!$B$6:$G$162,6,0)</f>
        <v>0</v>
      </c>
      <c r="H74" s="272">
        <f t="shared" si="4"/>
        <v>0</v>
      </c>
      <c r="I74" s="513"/>
      <c r="J74" s="390"/>
      <c r="K74" s="390"/>
      <c r="L74" s="390"/>
      <c r="M74" s="390"/>
      <c r="N74" s="390"/>
      <c r="O74" s="390"/>
      <c r="P74" s="390"/>
      <c r="Q74" s="390"/>
      <c r="R74" s="390"/>
      <c r="S74" s="390"/>
      <c r="T74" s="390"/>
      <c r="U74" s="390"/>
      <c r="V74" s="475"/>
      <c r="W74" s="475"/>
    </row>
    <row r="75" spans="1:23" s="336" customFormat="1">
      <c r="A75" s="510"/>
      <c r="B75" s="533" t="s">
        <v>55</v>
      </c>
      <c r="C75" s="113"/>
      <c r="D75" s="513"/>
      <c r="E75" s="113" t="s">
        <v>450</v>
      </c>
      <c r="F75" s="534">
        <v>20</v>
      </c>
      <c r="G75" s="15">
        <f>VLOOKUP(B75,материалы!$B$6:$G$162,6,0)</f>
        <v>0</v>
      </c>
      <c r="H75" s="272">
        <f t="shared" si="4"/>
        <v>0</v>
      </c>
      <c r="I75" s="513"/>
      <c r="J75" s="390"/>
      <c r="K75" s="390"/>
      <c r="L75" s="390"/>
      <c r="M75" s="390"/>
      <c r="N75" s="390"/>
      <c r="O75" s="390"/>
      <c r="P75" s="390"/>
      <c r="Q75" s="390"/>
      <c r="R75" s="390"/>
      <c r="S75" s="390"/>
      <c r="T75" s="390"/>
      <c r="U75" s="390"/>
      <c r="V75" s="475"/>
      <c r="W75" s="475"/>
    </row>
    <row r="76" spans="1:23" s="336" customFormat="1">
      <c r="A76" s="510"/>
      <c r="B76" s="203" t="s">
        <v>1176</v>
      </c>
      <c r="C76" s="113"/>
      <c r="D76" s="515"/>
      <c r="E76" s="113"/>
      <c r="F76" s="113"/>
      <c r="G76" s="15"/>
      <c r="H76" s="272"/>
      <c r="I76" s="513"/>
      <c r="J76" s="390"/>
      <c r="K76" s="390"/>
      <c r="L76" s="390"/>
      <c r="M76" s="390"/>
      <c r="N76" s="390"/>
      <c r="O76" s="390"/>
      <c r="P76" s="390"/>
      <c r="Q76" s="390"/>
      <c r="R76" s="390"/>
      <c r="S76" s="390"/>
      <c r="T76" s="390"/>
      <c r="U76" s="390"/>
      <c r="V76" s="475"/>
      <c r="W76" s="475"/>
    </row>
    <row r="77" spans="1:23" s="336" customFormat="1">
      <c r="A77" s="510"/>
      <c r="B77" s="533" t="s">
        <v>1177</v>
      </c>
      <c r="C77" s="113" t="s">
        <v>895</v>
      </c>
      <c r="D77" s="515"/>
      <c r="E77" s="113" t="s">
        <v>450</v>
      </c>
      <c r="F77" s="534">
        <v>5</v>
      </c>
      <c r="G77" s="15" t="e">
        <f>VLOOKUP(B77,материалы!$B$6:$G$162,6,0)</f>
        <v>#N/A</v>
      </c>
      <c r="H77" s="272" t="e">
        <f t="shared" ref="H77:H99" si="5">F77*G77</f>
        <v>#N/A</v>
      </c>
      <c r="I77" s="513"/>
      <c r="J77" s="390"/>
      <c r="K77" s="390"/>
      <c r="L77" s="390"/>
      <c r="M77" s="390"/>
      <c r="N77" s="390"/>
      <c r="O77" s="390"/>
      <c r="P77" s="390"/>
      <c r="Q77" s="390"/>
      <c r="R77" s="390"/>
      <c r="S77" s="390"/>
      <c r="T77" s="390"/>
      <c r="U77" s="390"/>
      <c r="V77" s="475"/>
      <c r="W77" s="475"/>
    </row>
    <row r="78" spans="1:23" s="336" customFormat="1">
      <c r="A78" s="510"/>
      <c r="B78" s="533" t="s">
        <v>1124</v>
      </c>
      <c r="C78" s="113" t="s">
        <v>899</v>
      </c>
      <c r="D78" s="512"/>
      <c r="E78" s="113" t="s">
        <v>450</v>
      </c>
      <c r="F78" s="534">
        <v>2</v>
      </c>
      <c r="G78" s="15">
        <f>VLOOKUP(B78,материалы!$B$6:$G$162,6,0)</f>
        <v>0</v>
      </c>
      <c r="H78" s="272">
        <f t="shared" si="5"/>
        <v>0</v>
      </c>
      <c r="I78" s="513"/>
      <c r="J78" s="390"/>
      <c r="K78" s="390"/>
      <c r="L78" s="390"/>
      <c r="M78" s="390"/>
      <c r="N78" s="390"/>
      <c r="O78" s="390"/>
      <c r="P78" s="390"/>
      <c r="Q78" s="390"/>
      <c r="R78" s="390"/>
      <c r="S78" s="390"/>
      <c r="T78" s="390"/>
      <c r="U78" s="390"/>
      <c r="V78" s="475"/>
      <c r="W78" s="475"/>
    </row>
    <row r="79" spans="1:23" s="336" customFormat="1" ht="31.5">
      <c r="A79" s="510"/>
      <c r="B79" s="533" t="s">
        <v>1178</v>
      </c>
      <c r="C79" s="511" t="s">
        <v>917</v>
      </c>
      <c r="D79" s="279"/>
      <c r="E79" s="516" t="s">
        <v>450</v>
      </c>
      <c r="F79" s="534">
        <v>1</v>
      </c>
      <c r="G79" s="15" t="e">
        <f>VLOOKUP(B79,материалы!$B$6:$G$162,6,0)</f>
        <v>#N/A</v>
      </c>
      <c r="H79" s="272" t="e">
        <f t="shared" si="5"/>
        <v>#N/A</v>
      </c>
      <c r="I79" s="513"/>
      <c r="J79" s="390"/>
      <c r="K79" s="390"/>
      <c r="L79" s="390"/>
      <c r="M79" s="390"/>
      <c r="N79" s="390"/>
      <c r="O79" s="390"/>
      <c r="P79" s="390"/>
      <c r="Q79" s="390"/>
      <c r="R79" s="390"/>
      <c r="S79" s="390"/>
      <c r="T79" s="390"/>
      <c r="U79" s="390"/>
      <c r="V79" s="475"/>
      <c r="W79" s="475"/>
    </row>
    <row r="80" spans="1:23" s="336" customFormat="1" ht="31.5">
      <c r="A80" s="510"/>
      <c r="B80" s="533" t="s">
        <v>1060</v>
      </c>
      <c r="C80" s="113" t="s">
        <v>917</v>
      </c>
      <c r="D80" s="512"/>
      <c r="E80" s="113" t="s">
        <v>450</v>
      </c>
      <c r="F80" s="534">
        <v>1</v>
      </c>
      <c r="G80" s="15">
        <f>VLOOKUP(B80,материалы!$B$6:$G$162,6,0)</f>
        <v>0</v>
      </c>
      <c r="H80" s="272">
        <f t="shared" si="5"/>
        <v>0</v>
      </c>
      <c r="I80" s="513"/>
      <c r="J80" s="390"/>
      <c r="K80" s="390"/>
      <c r="L80" s="390"/>
      <c r="M80" s="390"/>
      <c r="N80" s="390"/>
      <c r="O80" s="390"/>
      <c r="P80" s="390"/>
      <c r="Q80" s="390"/>
      <c r="R80" s="390"/>
      <c r="S80" s="390"/>
      <c r="T80" s="390"/>
      <c r="U80" s="390"/>
      <c r="V80" s="475"/>
      <c r="W80" s="475"/>
    </row>
    <row r="81" spans="1:23" s="336" customFormat="1">
      <c r="A81" s="510"/>
      <c r="B81" s="533" t="s">
        <v>1061</v>
      </c>
      <c r="C81" s="113" t="s">
        <v>895</v>
      </c>
      <c r="D81" s="512"/>
      <c r="E81" s="113" t="s">
        <v>450</v>
      </c>
      <c r="F81" s="534">
        <v>2</v>
      </c>
      <c r="G81" s="15">
        <f>VLOOKUP(B81,материалы!$B$6:$G$162,6,0)</f>
        <v>0</v>
      </c>
      <c r="H81" s="272">
        <f t="shared" si="5"/>
        <v>0</v>
      </c>
      <c r="I81" s="513"/>
      <c r="J81" s="390"/>
      <c r="K81" s="390"/>
      <c r="L81" s="390"/>
      <c r="M81" s="390"/>
      <c r="N81" s="390"/>
      <c r="O81" s="390"/>
      <c r="P81" s="390"/>
      <c r="Q81" s="390"/>
      <c r="R81" s="390"/>
      <c r="S81" s="390"/>
      <c r="T81" s="390"/>
      <c r="U81" s="390"/>
      <c r="V81" s="475"/>
      <c r="W81" s="475"/>
    </row>
    <row r="82" spans="1:23" s="336" customFormat="1">
      <c r="A82" s="517"/>
      <c r="B82" s="533" t="s">
        <v>1062</v>
      </c>
      <c r="C82" s="113" t="s">
        <v>1043</v>
      </c>
      <c r="D82" s="279"/>
      <c r="E82" s="113" t="s">
        <v>450</v>
      </c>
      <c r="F82" s="534">
        <v>2</v>
      </c>
      <c r="G82" s="15">
        <f>VLOOKUP(B82,материалы!$B$6:$G$162,6,0)</f>
        <v>0</v>
      </c>
      <c r="H82" s="272">
        <f t="shared" si="5"/>
        <v>0</v>
      </c>
      <c r="I82" s="513"/>
      <c r="J82" s="390"/>
      <c r="K82" s="390"/>
      <c r="L82" s="390"/>
      <c r="M82" s="390"/>
      <c r="N82" s="390"/>
      <c r="O82" s="390"/>
      <c r="P82" s="390"/>
      <c r="Q82" s="390"/>
      <c r="R82" s="390"/>
      <c r="S82" s="390"/>
      <c r="T82" s="390"/>
      <c r="U82" s="390"/>
      <c r="V82" s="475"/>
      <c r="W82" s="475"/>
    </row>
    <row r="83" spans="1:23" s="336" customFormat="1">
      <c r="A83" s="510"/>
      <c r="B83" s="533" t="s">
        <v>1183</v>
      </c>
      <c r="C83" s="113" t="s">
        <v>910</v>
      </c>
      <c r="D83" s="512"/>
      <c r="E83" s="113" t="s">
        <v>450</v>
      </c>
      <c r="F83" s="534">
        <v>8</v>
      </c>
      <c r="G83" s="15" t="e">
        <f>VLOOKUP(B83,материалы!$B$6:$G$162,6,0)</f>
        <v>#N/A</v>
      </c>
      <c r="H83" s="272" t="e">
        <f t="shared" si="5"/>
        <v>#N/A</v>
      </c>
      <c r="I83" s="279"/>
      <c r="J83" s="390"/>
      <c r="K83" s="390"/>
      <c r="L83" s="390"/>
      <c r="M83" s="390"/>
      <c r="N83" s="390"/>
      <c r="O83" s="390"/>
      <c r="P83" s="390"/>
      <c r="Q83" s="390"/>
      <c r="R83" s="390"/>
      <c r="S83" s="390"/>
      <c r="T83" s="390"/>
      <c r="U83" s="390"/>
      <c r="V83" s="475"/>
      <c r="W83" s="475"/>
    </row>
    <row r="84" spans="1:23" s="336" customFormat="1" ht="31.5">
      <c r="A84" s="510"/>
      <c r="B84" s="535" t="s">
        <v>1063</v>
      </c>
      <c r="C84" s="113" t="s">
        <v>910</v>
      </c>
      <c r="D84" s="512"/>
      <c r="E84" s="113" t="s">
        <v>450</v>
      </c>
      <c r="F84" s="534">
        <v>8</v>
      </c>
      <c r="G84" s="15">
        <f>VLOOKUP(B84,материалы!$B$6:$G$162,6,0)</f>
        <v>0</v>
      </c>
      <c r="H84" s="272">
        <f t="shared" si="5"/>
        <v>0</v>
      </c>
      <c r="I84" s="513"/>
      <c r="J84" s="390"/>
      <c r="K84" s="390"/>
      <c r="L84" s="390"/>
      <c r="M84" s="390"/>
      <c r="N84" s="390"/>
      <c r="O84" s="390"/>
      <c r="P84" s="390"/>
      <c r="Q84" s="390"/>
      <c r="R84" s="390"/>
      <c r="S84" s="390"/>
      <c r="T84" s="390"/>
      <c r="U84" s="390"/>
      <c r="V84" s="475"/>
      <c r="W84" s="475"/>
    </row>
    <row r="85" spans="1:23" s="336" customFormat="1">
      <c r="A85" s="510"/>
      <c r="B85" s="533" t="s">
        <v>1179</v>
      </c>
      <c r="C85" s="113" t="s">
        <v>917</v>
      </c>
      <c r="D85" s="521"/>
      <c r="E85" s="113" t="s">
        <v>450</v>
      </c>
      <c r="F85" s="534">
        <v>10</v>
      </c>
      <c r="G85" s="15" t="e">
        <f>VLOOKUP(B85,материалы!$B$6:$G$162,6,0)</f>
        <v>#N/A</v>
      </c>
      <c r="H85" s="272" t="e">
        <f t="shared" si="5"/>
        <v>#N/A</v>
      </c>
      <c r="I85" s="279"/>
      <c r="J85" s="390"/>
      <c r="K85" s="390"/>
      <c r="L85" s="390"/>
      <c r="M85" s="390"/>
      <c r="N85" s="390"/>
      <c r="O85" s="390"/>
      <c r="P85" s="390"/>
      <c r="Q85" s="390"/>
      <c r="R85" s="390"/>
      <c r="S85" s="390"/>
      <c r="T85" s="390"/>
      <c r="U85" s="390"/>
      <c r="V85" s="475"/>
      <c r="W85" s="475"/>
    </row>
    <row r="86" spans="1:23" s="336" customFormat="1">
      <c r="A86" s="510"/>
      <c r="B86" s="533" t="s">
        <v>1180</v>
      </c>
      <c r="C86" s="113" t="s">
        <v>917</v>
      </c>
      <c r="D86" s="512"/>
      <c r="E86" s="113" t="s">
        <v>450</v>
      </c>
      <c r="F86" s="534">
        <v>2</v>
      </c>
      <c r="G86" s="15" t="e">
        <f>VLOOKUP(B86,материалы!$B$6:$G$162,6,0)</f>
        <v>#N/A</v>
      </c>
      <c r="H86" s="272" t="e">
        <f t="shared" si="5"/>
        <v>#N/A</v>
      </c>
      <c r="I86" s="279"/>
      <c r="J86" s="390"/>
      <c r="K86" s="390"/>
      <c r="L86" s="390"/>
      <c r="M86" s="390"/>
      <c r="N86" s="390"/>
      <c r="O86" s="390"/>
      <c r="P86" s="390"/>
      <c r="Q86" s="390"/>
      <c r="R86" s="390"/>
      <c r="S86" s="390"/>
      <c r="T86" s="390"/>
      <c r="U86" s="390"/>
      <c r="V86" s="475"/>
      <c r="W86" s="475"/>
    </row>
    <row r="87" spans="1:23" s="336" customFormat="1">
      <c r="A87" s="510"/>
      <c r="B87" s="533" t="s">
        <v>918</v>
      </c>
      <c r="C87" s="113" t="s">
        <v>908</v>
      </c>
      <c r="D87" s="515"/>
      <c r="E87" s="113" t="s">
        <v>450</v>
      </c>
      <c r="F87" s="534">
        <v>2</v>
      </c>
      <c r="G87" s="15">
        <f>VLOOKUP(B87,материалы!$B$6:$G$162,6,0)</f>
        <v>0</v>
      </c>
      <c r="H87" s="272">
        <f t="shared" si="5"/>
        <v>0</v>
      </c>
      <c r="I87" s="279"/>
      <c r="J87" s="390"/>
      <c r="K87" s="390"/>
      <c r="L87" s="390"/>
      <c r="M87" s="390"/>
      <c r="N87" s="390"/>
      <c r="O87" s="390"/>
      <c r="P87" s="390"/>
      <c r="Q87" s="390"/>
      <c r="R87" s="390"/>
      <c r="S87" s="390"/>
      <c r="T87" s="390"/>
      <c r="U87" s="390"/>
      <c r="V87" s="475"/>
      <c r="W87" s="475"/>
    </row>
    <row r="88" spans="1:23" s="336" customFormat="1">
      <c r="A88" s="510"/>
      <c r="B88" s="533" t="s">
        <v>1104</v>
      </c>
      <c r="C88" s="113"/>
      <c r="D88" s="279"/>
      <c r="E88" s="113" t="s">
        <v>450</v>
      </c>
      <c r="F88" s="534">
        <v>4</v>
      </c>
      <c r="G88" s="15">
        <f>VLOOKUP(B88,материалы!$B$6:$G$162,6,0)</f>
        <v>0</v>
      </c>
      <c r="H88" s="272">
        <f t="shared" si="5"/>
        <v>0</v>
      </c>
      <c r="I88" s="513"/>
      <c r="J88" s="390"/>
      <c r="K88" s="390"/>
      <c r="L88" s="390"/>
      <c r="M88" s="390"/>
      <c r="N88" s="390"/>
      <c r="O88" s="390"/>
      <c r="P88" s="390"/>
      <c r="Q88" s="390"/>
      <c r="R88" s="390"/>
      <c r="S88" s="390"/>
      <c r="T88" s="390"/>
      <c r="U88" s="390"/>
      <c r="V88" s="475"/>
      <c r="W88" s="475"/>
    </row>
    <row r="89" spans="1:23" s="336" customFormat="1">
      <c r="A89" s="510"/>
      <c r="B89" s="533" t="s">
        <v>1181</v>
      </c>
      <c r="C89" s="113" t="s">
        <v>908</v>
      </c>
      <c r="D89" s="512"/>
      <c r="E89" s="113" t="s">
        <v>450</v>
      </c>
      <c r="F89" s="534">
        <v>2</v>
      </c>
      <c r="G89" s="15" t="e">
        <f>VLOOKUP(B89,материалы!$B$6:$G$162,6,0)</f>
        <v>#N/A</v>
      </c>
      <c r="H89" s="272" t="e">
        <f t="shared" si="5"/>
        <v>#N/A</v>
      </c>
      <c r="I89" s="513"/>
      <c r="J89" s="390"/>
      <c r="K89" s="390"/>
      <c r="L89" s="390"/>
      <c r="M89" s="390"/>
      <c r="N89" s="390"/>
      <c r="O89" s="390"/>
      <c r="P89" s="390"/>
      <c r="Q89" s="390"/>
      <c r="R89" s="390"/>
      <c r="S89" s="390"/>
      <c r="T89" s="390"/>
      <c r="U89" s="390"/>
      <c r="V89" s="475"/>
      <c r="W89" s="475"/>
    </row>
    <row r="90" spans="1:23" s="439" customFormat="1">
      <c r="A90" s="510"/>
      <c r="B90" s="533" t="s">
        <v>946</v>
      </c>
      <c r="C90" s="113" t="s">
        <v>910</v>
      </c>
      <c r="D90" s="279"/>
      <c r="E90" s="113" t="s">
        <v>450</v>
      </c>
      <c r="F90" s="534">
        <v>1</v>
      </c>
      <c r="G90" s="15" t="e">
        <f>VLOOKUP(B90,материалы!$B$6:$G$162,6,0)</f>
        <v>#N/A</v>
      </c>
      <c r="H90" s="272" t="e">
        <f t="shared" si="5"/>
        <v>#N/A</v>
      </c>
      <c r="I90" s="513"/>
      <c r="J90" s="438"/>
      <c r="K90" s="438"/>
      <c r="L90" s="438"/>
      <c r="M90" s="438"/>
      <c r="N90" s="438"/>
      <c r="O90" s="438"/>
      <c r="P90" s="438"/>
      <c r="Q90" s="438"/>
      <c r="R90" s="438"/>
      <c r="S90" s="438"/>
      <c r="T90" s="438"/>
      <c r="U90" s="438"/>
      <c r="V90" s="476"/>
      <c r="W90" s="476"/>
    </row>
    <row r="91" spans="1:23" s="336" customFormat="1">
      <c r="A91" s="510"/>
      <c r="B91" s="533" t="s">
        <v>935</v>
      </c>
      <c r="C91" s="113" t="s">
        <v>910</v>
      </c>
      <c r="D91" s="512"/>
      <c r="E91" s="113" t="s">
        <v>450</v>
      </c>
      <c r="F91" s="534">
        <v>2</v>
      </c>
      <c r="G91" s="15">
        <f>VLOOKUP(B91,материалы!$B$6:$G$162,6,0)</f>
        <v>0</v>
      </c>
      <c r="H91" s="272">
        <f t="shared" si="5"/>
        <v>0</v>
      </c>
      <c r="I91" s="513"/>
      <c r="J91" s="390"/>
      <c r="K91" s="390"/>
      <c r="L91" s="390"/>
      <c r="M91" s="390"/>
      <c r="N91" s="390"/>
      <c r="O91" s="390"/>
      <c r="P91" s="390"/>
      <c r="Q91" s="390"/>
      <c r="R91" s="390"/>
      <c r="S91" s="390"/>
      <c r="T91" s="390"/>
      <c r="U91" s="390"/>
      <c r="V91" s="475"/>
      <c r="W91" s="475"/>
    </row>
    <row r="92" spans="1:23" s="336" customFormat="1">
      <c r="A92" s="510"/>
      <c r="B92" s="533" t="s">
        <v>915</v>
      </c>
      <c r="C92" s="113"/>
      <c r="D92" s="279"/>
      <c r="E92" s="113" t="s">
        <v>450</v>
      </c>
      <c r="F92" s="534">
        <v>4</v>
      </c>
      <c r="G92" s="15">
        <f>VLOOKUP(B92,материалы!$B$6:$G$162,6,0)</f>
        <v>0</v>
      </c>
      <c r="H92" s="272">
        <f t="shared" si="5"/>
        <v>0</v>
      </c>
      <c r="I92" s="513"/>
      <c r="J92" s="390"/>
      <c r="K92" s="390"/>
      <c r="L92" s="390"/>
      <c r="M92" s="390"/>
      <c r="N92" s="390"/>
      <c r="O92" s="390"/>
      <c r="P92" s="390"/>
      <c r="Q92" s="390"/>
      <c r="R92" s="390"/>
      <c r="S92" s="390"/>
      <c r="T92" s="390"/>
      <c r="U92" s="390"/>
      <c r="V92" s="475"/>
      <c r="W92" s="475"/>
    </row>
    <row r="93" spans="1:23" s="336" customFormat="1">
      <c r="A93" s="510"/>
      <c r="B93" s="533" t="s">
        <v>1184</v>
      </c>
      <c r="C93" s="113" t="s">
        <v>908</v>
      </c>
      <c r="D93" s="513"/>
      <c r="E93" s="113" t="s">
        <v>450</v>
      </c>
      <c r="F93" s="534">
        <v>3</v>
      </c>
      <c r="G93" s="15" t="e">
        <f>VLOOKUP(B93,материалы!$B$6:$G$162,6,0)</f>
        <v>#N/A</v>
      </c>
      <c r="H93" s="272" t="e">
        <f t="shared" si="5"/>
        <v>#N/A</v>
      </c>
      <c r="I93" s="513"/>
      <c r="J93" s="390"/>
      <c r="K93" s="390"/>
      <c r="L93" s="390"/>
      <c r="M93" s="390"/>
      <c r="N93" s="390"/>
      <c r="O93" s="390"/>
      <c r="P93" s="390"/>
      <c r="Q93" s="390"/>
      <c r="R93" s="390"/>
      <c r="S93" s="390"/>
      <c r="T93" s="390"/>
      <c r="U93" s="390"/>
      <c r="V93" s="475"/>
      <c r="W93" s="475"/>
    </row>
    <row r="94" spans="1:23" s="336" customFormat="1">
      <c r="A94" s="510"/>
      <c r="B94" s="535" t="s">
        <v>1185</v>
      </c>
      <c r="C94" s="511" t="s">
        <v>908</v>
      </c>
      <c r="D94" s="515"/>
      <c r="E94" s="516" t="s">
        <v>450</v>
      </c>
      <c r="F94" s="534">
        <v>2</v>
      </c>
      <c r="G94" s="15" t="e">
        <f>VLOOKUP(B94,материалы!$B$6:$G$162,6,0)</f>
        <v>#N/A</v>
      </c>
      <c r="H94" s="272" t="e">
        <f t="shared" si="5"/>
        <v>#N/A</v>
      </c>
      <c r="I94" s="279"/>
      <c r="J94" s="390"/>
      <c r="K94" s="390"/>
      <c r="L94" s="390"/>
      <c r="M94" s="390"/>
      <c r="N94" s="390"/>
      <c r="O94" s="390"/>
      <c r="P94" s="390"/>
      <c r="Q94" s="390"/>
      <c r="R94" s="390"/>
      <c r="S94" s="390"/>
      <c r="T94" s="390"/>
      <c r="U94" s="390"/>
      <c r="V94" s="475"/>
      <c r="W94" s="475"/>
    </row>
    <row r="95" spans="1:23" s="336" customFormat="1" ht="31.5">
      <c r="A95" s="510"/>
      <c r="B95" s="533" t="s">
        <v>1186</v>
      </c>
      <c r="C95" s="113"/>
      <c r="D95" s="279"/>
      <c r="E95" s="113" t="s">
        <v>450</v>
      </c>
      <c r="F95" s="534">
        <v>1</v>
      </c>
      <c r="G95" s="15" t="e">
        <f>VLOOKUP(B95,материалы!$B$6:$G$162,6,0)</f>
        <v>#N/A</v>
      </c>
      <c r="H95" s="272" t="e">
        <f t="shared" si="5"/>
        <v>#N/A</v>
      </c>
      <c r="I95" s="513"/>
      <c r="J95" s="390"/>
      <c r="K95" s="390"/>
      <c r="L95" s="390"/>
      <c r="M95" s="390"/>
      <c r="N95" s="390"/>
      <c r="O95" s="390"/>
      <c r="P95" s="390"/>
      <c r="Q95" s="390"/>
      <c r="R95" s="390"/>
      <c r="S95" s="390"/>
      <c r="T95" s="390"/>
      <c r="U95" s="390"/>
      <c r="V95" s="475"/>
      <c r="W95" s="475"/>
    </row>
    <row r="96" spans="1:23" s="336" customFormat="1">
      <c r="A96" s="510"/>
      <c r="B96" s="533" t="s">
        <v>1187</v>
      </c>
      <c r="C96" s="113"/>
      <c r="D96" s="512"/>
      <c r="E96" s="113" t="s">
        <v>450</v>
      </c>
      <c r="F96" s="534">
        <v>1</v>
      </c>
      <c r="G96" s="15" t="e">
        <f>VLOOKUP(B96,материалы!$B$6:$G$162,6,0)</f>
        <v>#N/A</v>
      </c>
      <c r="H96" s="272" t="e">
        <f t="shared" si="5"/>
        <v>#N/A</v>
      </c>
      <c r="I96" s="513"/>
      <c r="J96" s="390"/>
      <c r="K96" s="390"/>
      <c r="L96" s="390"/>
      <c r="M96" s="390"/>
      <c r="N96" s="390"/>
      <c r="O96" s="390"/>
      <c r="P96" s="390"/>
      <c r="Q96" s="390"/>
      <c r="R96" s="390"/>
      <c r="S96" s="390"/>
      <c r="T96" s="390"/>
      <c r="U96" s="390"/>
      <c r="V96" s="475"/>
      <c r="W96" s="475"/>
    </row>
    <row r="97" spans="1:23" s="336" customFormat="1">
      <c r="A97" s="517"/>
      <c r="B97" s="533" t="s">
        <v>939</v>
      </c>
      <c r="C97" s="113"/>
      <c r="D97" s="279"/>
      <c r="E97" s="113" t="s">
        <v>450</v>
      </c>
      <c r="F97" s="534">
        <v>2</v>
      </c>
      <c r="G97" s="15">
        <f>VLOOKUP(B97,материалы!$B$6:$G$162,6,0)</f>
        <v>0</v>
      </c>
      <c r="H97" s="272">
        <f t="shared" si="5"/>
        <v>0</v>
      </c>
      <c r="I97" s="513"/>
      <c r="J97" s="390"/>
      <c r="K97" s="390"/>
      <c r="L97" s="390"/>
      <c r="M97" s="390"/>
      <c r="N97" s="390"/>
      <c r="O97" s="390"/>
      <c r="P97" s="390"/>
      <c r="Q97" s="390"/>
      <c r="R97" s="390"/>
      <c r="S97" s="390"/>
      <c r="T97" s="390"/>
      <c r="U97" s="390"/>
      <c r="V97" s="475"/>
      <c r="W97" s="475"/>
    </row>
    <row r="98" spans="1:23" s="336" customFormat="1">
      <c r="A98" s="510"/>
      <c r="B98" s="535" t="s">
        <v>1182</v>
      </c>
      <c r="C98" s="113" t="s">
        <v>910</v>
      </c>
      <c r="D98" s="512"/>
      <c r="E98" s="113" t="s">
        <v>450</v>
      </c>
      <c r="F98" s="534">
        <v>8</v>
      </c>
      <c r="G98" s="15" t="e">
        <f>VLOOKUP(B98,материалы!$B$6:$G$162,6,0)</f>
        <v>#N/A</v>
      </c>
      <c r="H98" s="272" t="e">
        <f t="shared" si="5"/>
        <v>#N/A</v>
      </c>
      <c r="I98" s="513"/>
      <c r="J98" s="390"/>
      <c r="K98" s="390"/>
      <c r="L98" s="390"/>
      <c r="M98" s="390"/>
      <c r="N98" s="390"/>
      <c r="O98" s="390"/>
      <c r="P98" s="390"/>
      <c r="Q98" s="390"/>
      <c r="R98" s="390"/>
      <c r="S98" s="390"/>
      <c r="T98" s="390"/>
      <c r="U98" s="390"/>
      <c r="V98" s="475"/>
      <c r="W98" s="475"/>
    </row>
    <row r="99" spans="1:23" s="336" customFormat="1">
      <c r="A99" s="510"/>
      <c r="B99" s="533" t="s">
        <v>921</v>
      </c>
      <c r="C99" s="113"/>
      <c r="D99" s="512"/>
      <c r="E99" s="113" t="s">
        <v>450</v>
      </c>
      <c r="F99" s="534">
        <v>2</v>
      </c>
      <c r="G99" s="15">
        <f>VLOOKUP(B99,материалы!$B$6:$G$162,6,0)</f>
        <v>0</v>
      </c>
      <c r="H99" s="272">
        <f t="shared" si="5"/>
        <v>0</v>
      </c>
      <c r="I99" s="513"/>
      <c r="J99" s="390"/>
      <c r="K99" s="390"/>
      <c r="L99" s="390"/>
      <c r="M99" s="390"/>
      <c r="N99" s="390"/>
      <c r="O99" s="390"/>
      <c r="P99" s="390"/>
      <c r="Q99" s="390"/>
      <c r="R99" s="390"/>
      <c r="S99" s="390"/>
      <c r="T99" s="390"/>
      <c r="U99" s="390"/>
      <c r="V99" s="475"/>
      <c r="W99" s="475"/>
    </row>
    <row r="100" spans="1:23" s="336" customFormat="1">
      <c r="A100" s="510"/>
      <c r="B100" s="203" t="s">
        <v>452</v>
      </c>
      <c r="C100" s="113"/>
      <c r="D100" s="279"/>
      <c r="E100" s="113"/>
      <c r="F100" s="113"/>
      <c r="G100" s="15"/>
      <c r="H100" s="272"/>
      <c r="I100" s="513"/>
      <c r="J100" s="390"/>
      <c r="K100" s="390"/>
      <c r="L100" s="390"/>
      <c r="M100" s="390"/>
      <c r="N100" s="390"/>
      <c r="O100" s="390"/>
      <c r="P100" s="390"/>
      <c r="Q100" s="390"/>
      <c r="R100" s="390"/>
      <c r="S100" s="390"/>
      <c r="T100" s="390"/>
      <c r="U100" s="390"/>
      <c r="V100" s="475"/>
      <c r="W100" s="475"/>
    </row>
    <row r="101" spans="1:23" s="336" customFormat="1">
      <c r="A101" s="510"/>
      <c r="B101" s="533" t="s">
        <v>924</v>
      </c>
      <c r="C101" s="511" t="s">
        <v>902</v>
      </c>
      <c r="D101" s="512"/>
      <c r="E101" s="113" t="s">
        <v>450</v>
      </c>
      <c r="F101" s="534">
        <v>10</v>
      </c>
      <c r="G101" s="15">
        <f>VLOOKUP(B101,материалы!$B$6:$G$162,6,0)</f>
        <v>0</v>
      </c>
      <c r="H101" s="272">
        <f t="shared" ref="H101:H109" si="6">F101*G101</f>
        <v>0</v>
      </c>
      <c r="I101" s="513"/>
      <c r="J101" s="390"/>
      <c r="K101" s="390"/>
      <c r="L101" s="390"/>
      <c r="M101" s="390"/>
      <c r="N101" s="390"/>
      <c r="O101" s="390"/>
      <c r="P101" s="390"/>
      <c r="Q101" s="390"/>
      <c r="R101" s="390"/>
      <c r="S101" s="390"/>
      <c r="T101" s="390"/>
      <c r="U101" s="390"/>
      <c r="V101" s="475"/>
      <c r="W101" s="475"/>
    </row>
    <row r="102" spans="1:23" s="336" customFormat="1">
      <c r="A102" s="510"/>
      <c r="B102" s="533" t="s">
        <v>1039</v>
      </c>
      <c r="C102" s="113" t="s">
        <v>902</v>
      </c>
      <c r="D102" s="512"/>
      <c r="E102" s="113" t="s">
        <v>450</v>
      </c>
      <c r="F102" s="534">
        <v>5</v>
      </c>
      <c r="G102" s="15">
        <f>VLOOKUP(B102,материалы!$B$6:$G$162,6,0)</f>
        <v>0</v>
      </c>
      <c r="H102" s="272">
        <f t="shared" si="6"/>
        <v>0</v>
      </c>
      <c r="I102" s="513"/>
      <c r="J102" s="390"/>
      <c r="K102" s="390"/>
      <c r="L102" s="390"/>
      <c r="M102" s="390"/>
      <c r="N102" s="390"/>
      <c r="O102" s="390"/>
      <c r="P102" s="390"/>
      <c r="Q102" s="390"/>
      <c r="R102" s="390"/>
      <c r="S102" s="390"/>
      <c r="T102" s="390"/>
      <c r="U102" s="390"/>
      <c r="V102" s="475"/>
      <c r="W102" s="475"/>
    </row>
    <row r="103" spans="1:23" s="336" customFormat="1">
      <c r="A103" s="510"/>
      <c r="B103" s="533" t="s">
        <v>940</v>
      </c>
      <c r="C103" s="113" t="s">
        <v>902</v>
      </c>
      <c r="D103" s="279"/>
      <c r="E103" s="113" t="s">
        <v>450</v>
      </c>
      <c r="F103" s="534">
        <v>16</v>
      </c>
      <c r="G103" s="15">
        <f>VLOOKUP(B103,материалы!$B$6:$G$162,6,0)</f>
        <v>0</v>
      </c>
      <c r="H103" s="272">
        <f t="shared" si="6"/>
        <v>0</v>
      </c>
      <c r="I103" s="513"/>
      <c r="J103" s="390"/>
      <c r="K103" s="390"/>
      <c r="L103" s="390"/>
      <c r="M103" s="390"/>
      <c r="N103" s="390"/>
      <c r="O103" s="390"/>
      <c r="P103" s="390"/>
      <c r="Q103" s="390"/>
      <c r="R103" s="390"/>
      <c r="S103" s="390"/>
      <c r="T103" s="390"/>
      <c r="U103" s="390"/>
      <c r="V103" s="475"/>
      <c r="W103" s="475"/>
    </row>
    <row r="104" spans="1:23" s="336" customFormat="1">
      <c r="A104" s="510"/>
      <c r="B104" s="533" t="s">
        <v>1056</v>
      </c>
      <c r="C104" s="113" t="s">
        <v>892</v>
      </c>
      <c r="D104" s="515"/>
      <c r="E104" s="113" t="s">
        <v>450</v>
      </c>
      <c r="F104" s="534">
        <v>2</v>
      </c>
      <c r="G104" s="15">
        <f>VLOOKUP(B104,материалы!$B$6:$G$162,6,0)</f>
        <v>0</v>
      </c>
      <c r="H104" s="272">
        <f t="shared" si="6"/>
        <v>0</v>
      </c>
      <c r="I104" s="513"/>
      <c r="J104" s="390"/>
      <c r="K104" s="390"/>
      <c r="L104" s="390"/>
      <c r="M104" s="390"/>
      <c r="N104" s="390"/>
      <c r="O104" s="390"/>
      <c r="P104" s="390"/>
      <c r="Q104" s="390"/>
      <c r="R104" s="390"/>
      <c r="S104" s="390"/>
      <c r="T104" s="390"/>
      <c r="U104" s="390"/>
      <c r="V104" s="475"/>
      <c r="W104" s="475"/>
    </row>
    <row r="105" spans="1:23" s="336" customFormat="1">
      <c r="A105" s="510"/>
      <c r="B105" s="533" t="s">
        <v>942</v>
      </c>
      <c r="C105" s="113"/>
      <c r="D105" s="515"/>
      <c r="E105" s="113" t="s">
        <v>450</v>
      </c>
      <c r="F105" s="534">
        <v>2</v>
      </c>
      <c r="G105" s="15">
        <f>VLOOKUP(B105,материалы!$B$6:$G$162,6,0)</f>
        <v>0</v>
      </c>
      <c r="H105" s="272">
        <f t="shared" si="6"/>
        <v>0</v>
      </c>
      <c r="I105" s="279"/>
      <c r="J105" s="390"/>
      <c r="K105" s="390"/>
      <c r="L105" s="390"/>
      <c r="M105" s="390"/>
      <c r="N105" s="390"/>
      <c r="O105" s="390"/>
      <c r="P105" s="390"/>
      <c r="Q105" s="390"/>
      <c r="R105" s="390"/>
      <c r="S105" s="390"/>
      <c r="T105" s="390"/>
      <c r="U105" s="390"/>
      <c r="V105" s="475"/>
      <c r="W105" s="475"/>
    </row>
    <row r="106" spans="1:23" s="336" customFormat="1">
      <c r="A106" s="510"/>
      <c r="B106" s="533" t="s">
        <v>926</v>
      </c>
      <c r="C106" s="511"/>
      <c r="D106" s="279"/>
      <c r="E106" s="516" t="s">
        <v>450</v>
      </c>
      <c r="F106" s="534">
        <v>2</v>
      </c>
      <c r="G106" s="15">
        <f>VLOOKUP(B106,материалы!$B$6:$G$162,6,0)</f>
        <v>0</v>
      </c>
      <c r="H106" s="272">
        <f t="shared" si="6"/>
        <v>0</v>
      </c>
      <c r="I106" s="513"/>
      <c r="J106" s="390"/>
      <c r="K106" s="390"/>
      <c r="L106" s="390"/>
      <c r="M106" s="390"/>
      <c r="N106" s="390"/>
      <c r="O106" s="390"/>
      <c r="P106" s="390"/>
      <c r="Q106" s="390"/>
      <c r="R106" s="390"/>
      <c r="S106" s="390"/>
      <c r="T106" s="390"/>
      <c r="U106" s="390"/>
      <c r="V106" s="475"/>
      <c r="W106" s="475"/>
    </row>
    <row r="107" spans="1:23" s="336" customFormat="1">
      <c r="A107" s="510"/>
      <c r="B107" s="533" t="s">
        <v>484</v>
      </c>
      <c r="C107" s="113"/>
      <c r="D107" s="515"/>
      <c r="E107" s="113" t="s">
        <v>450</v>
      </c>
      <c r="F107" s="534">
        <v>10</v>
      </c>
      <c r="G107" s="15">
        <f>VLOOKUP(B107,материалы!$B$6:$G$162,6,0)</f>
        <v>0</v>
      </c>
      <c r="H107" s="272">
        <f t="shared" si="6"/>
        <v>0</v>
      </c>
      <c r="I107" s="513"/>
      <c r="J107" s="390"/>
      <c r="K107" s="390"/>
      <c r="L107" s="390"/>
      <c r="M107" s="390"/>
      <c r="N107" s="390"/>
      <c r="O107" s="390"/>
      <c r="P107" s="390"/>
      <c r="Q107" s="390"/>
      <c r="R107" s="390"/>
      <c r="S107" s="390"/>
      <c r="T107" s="390"/>
      <c r="U107" s="390"/>
      <c r="V107" s="475"/>
      <c r="W107" s="475"/>
    </row>
    <row r="108" spans="1:23" s="336" customFormat="1">
      <c r="A108" s="510"/>
      <c r="B108" s="533" t="s">
        <v>453</v>
      </c>
      <c r="C108" s="113"/>
      <c r="D108" s="512"/>
      <c r="E108" s="113" t="s">
        <v>450</v>
      </c>
      <c r="F108" s="534">
        <v>2</v>
      </c>
      <c r="G108" s="15">
        <f>VLOOKUP(B108,материалы!$B$6:$G$162,6,0)</f>
        <v>0</v>
      </c>
      <c r="H108" s="272">
        <f t="shared" si="6"/>
        <v>0</v>
      </c>
      <c r="I108" s="513"/>
      <c r="J108" s="390"/>
      <c r="K108" s="390"/>
      <c r="L108" s="390"/>
      <c r="M108" s="390"/>
      <c r="N108" s="390"/>
      <c r="O108" s="390"/>
      <c r="P108" s="390"/>
      <c r="Q108" s="390"/>
      <c r="R108" s="390"/>
      <c r="S108" s="390"/>
      <c r="T108" s="390"/>
      <c r="U108" s="390"/>
      <c r="V108" s="475"/>
      <c r="W108" s="475"/>
    </row>
    <row r="109" spans="1:23" s="336" customFormat="1">
      <c r="A109" s="510"/>
      <c r="B109" s="533" t="s">
        <v>55</v>
      </c>
      <c r="C109" s="113"/>
      <c r="D109" s="512"/>
      <c r="E109" s="113" t="s">
        <v>450</v>
      </c>
      <c r="F109" s="534">
        <v>25</v>
      </c>
      <c r="G109" s="15">
        <f>VLOOKUP(B109,материалы!$B$6:$G$162,6,0)</f>
        <v>0</v>
      </c>
      <c r="H109" s="272">
        <f t="shared" si="6"/>
        <v>0</v>
      </c>
      <c r="I109" s="513"/>
      <c r="J109" s="390"/>
      <c r="K109" s="390"/>
      <c r="L109" s="390"/>
      <c r="M109" s="390"/>
      <c r="N109" s="390"/>
      <c r="O109" s="390"/>
      <c r="P109" s="390"/>
      <c r="Q109" s="390"/>
      <c r="R109" s="390"/>
      <c r="S109" s="390"/>
      <c r="T109" s="390"/>
      <c r="U109" s="390"/>
      <c r="V109" s="475"/>
      <c r="W109" s="475"/>
    </row>
    <row r="110" spans="1:23" s="336" customFormat="1">
      <c r="A110" s="510"/>
      <c r="B110" s="203" t="s">
        <v>1188</v>
      </c>
      <c r="C110" s="113"/>
      <c r="D110" s="513"/>
      <c r="E110" s="113"/>
      <c r="F110" s="113"/>
      <c r="G110" s="15"/>
      <c r="H110" s="272"/>
      <c r="I110" s="513"/>
      <c r="J110" s="390"/>
      <c r="K110" s="390"/>
      <c r="L110" s="390"/>
      <c r="M110" s="390"/>
      <c r="N110" s="390"/>
      <c r="O110" s="390"/>
      <c r="P110" s="390"/>
      <c r="Q110" s="390"/>
      <c r="R110" s="390"/>
      <c r="S110" s="390"/>
      <c r="T110" s="390"/>
      <c r="U110" s="390"/>
      <c r="V110" s="475"/>
      <c r="W110" s="475"/>
    </row>
    <row r="111" spans="1:23" s="336" customFormat="1">
      <c r="A111" s="510"/>
      <c r="B111" s="535" t="s">
        <v>1076</v>
      </c>
      <c r="C111" s="511" t="s">
        <v>895</v>
      </c>
      <c r="D111" s="512"/>
      <c r="E111" s="113" t="s">
        <v>450</v>
      </c>
      <c r="F111" s="534">
        <v>2</v>
      </c>
      <c r="G111" s="15">
        <f>VLOOKUP(B111,материалы!$B$6:$G$162,6,0)</f>
        <v>0</v>
      </c>
      <c r="H111" s="272">
        <f t="shared" ref="H111:H130" si="7">F111*G111</f>
        <v>0</v>
      </c>
      <c r="I111" s="513"/>
      <c r="J111" s="390"/>
      <c r="K111" s="390"/>
      <c r="L111" s="390"/>
      <c r="M111" s="390"/>
      <c r="N111" s="390"/>
      <c r="O111" s="390"/>
      <c r="P111" s="390"/>
      <c r="Q111" s="390"/>
      <c r="R111" s="390"/>
      <c r="S111" s="390"/>
      <c r="T111" s="390"/>
      <c r="U111" s="390"/>
      <c r="V111" s="475"/>
      <c r="W111" s="475"/>
    </row>
    <row r="112" spans="1:23" s="336" customFormat="1">
      <c r="A112" s="510"/>
      <c r="B112" s="533" t="s">
        <v>1077</v>
      </c>
      <c r="C112" s="113" t="s">
        <v>1043</v>
      </c>
      <c r="D112" s="279"/>
      <c r="E112" s="113" t="s">
        <v>450</v>
      </c>
      <c r="F112" s="534">
        <v>2</v>
      </c>
      <c r="G112" s="15">
        <f>VLOOKUP(B112,материалы!$B$6:$G$162,6,0)</f>
        <v>0</v>
      </c>
      <c r="H112" s="272">
        <f t="shared" si="7"/>
        <v>0</v>
      </c>
      <c r="I112" s="513"/>
      <c r="J112" s="390"/>
      <c r="K112" s="390"/>
      <c r="L112" s="390"/>
      <c r="M112" s="390"/>
      <c r="N112" s="390"/>
      <c r="O112" s="390"/>
      <c r="P112" s="390"/>
      <c r="Q112" s="390"/>
      <c r="R112" s="390"/>
      <c r="S112" s="390"/>
      <c r="T112" s="390"/>
      <c r="U112" s="390"/>
      <c r="V112" s="475"/>
      <c r="W112" s="475"/>
    </row>
    <row r="113" spans="1:23" s="336" customFormat="1">
      <c r="A113" s="510"/>
      <c r="B113" s="535" t="s">
        <v>1048</v>
      </c>
      <c r="C113" s="511" t="s">
        <v>954</v>
      </c>
      <c r="D113" s="515"/>
      <c r="E113" s="516" t="s">
        <v>450</v>
      </c>
      <c r="F113" s="534">
        <v>4</v>
      </c>
      <c r="G113" s="15">
        <f>VLOOKUP(B113,материалы!$B$6:$G$162,6,0)</f>
        <v>0</v>
      </c>
      <c r="H113" s="272">
        <f t="shared" si="7"/>
        <v>0</v>
      </c>
      <c r="I113" s="513"/>
      <c r="J113" s="390"/>
      <c r="K113" s="390"/>
      <c r="L113" s="390"/>
      <c r="M113" s="390"/>
      <c r="N113" s="390"/>
      <c r="O113" s="390"/>
      <c r="P113" s="390"/>
      <c r="Q113" s="390"/>
      <c r="R113" s="390"/>
      <c r="S113" s="390"/>
      <c r="T113" s="390"/>
      <c r="U113" s="390"/>
      <c r="V113" s="475"/>
      <c r="W113" s="475"/>
    </row>
    <row r="114" spans="1:23" s="336" customFormat="1">
      <c r="A114" s="510"/>
      <c r="B114" s="533" t="s">
        <v>1192</v>
      </c>
      <c r="C114" s="113" t="s">
        <v>892</v>
      </c>
      <c r="D114" s="513"/>
      <c r="E114" s="113" t="s">
        <v>450</v>
      </c>
      <c r="F114" s="534">
        <v>1</v>
      </c>
      <c r="G114" s="15" t="e">
        <f>VLOOKUP(B114,материалы!$B$6:$G$162,6,0)</f>
        <v>#N/A</v>
      </c>
      <c r="H114" s="272" t="e">
        <f t="shared" si="7"/>
        <v>#N/A</v>
      </c>
      <c r="I114" s="513"/>
      <c r="J114" s="390"/>
      <c r="K114" s="390"/>
      <c r="L114" s="390"/>
      <c r="M114" s="390"/>
      <c r="N114" s="390"/>
      <c r="O114" s="390"/>
      <c r="P114" s="390"/>
      <c r="Q114" s="390"/>
      <c r="R114" s="390"/>
      <c r="S114" s="390"/>
      <c r="T114" s="390"/>
      <c r="U114" s="390"/>
      <c r="V114" s="475"/>
      <c r="W114" s="475"/>
    </row>
    <row r="115" spans="1:23" s="336" customFormat="1">
      <c r="A115" s="517"/>
      <c r="B115" s="533" t="s">
        <v>1191</v>
      </c>
      <c r="C115" s="113" t="s">
        <v>892</v>
      </c>
      <c r="D115" s="515"/>
      <c r="E115" s="113" t="s">
        <v>450</v>
      </c>
      <c r="F115" s="534">
        <v>1</v>
      </c>
      <c r="G115" s="15" t="e">
        <f>VLOOKUP(B115,материалы!$B$6:$G$162,6,0)</f>
        <v>#N/A</v>
      </c>
      <c r="H115" s="272" t="e">
        <f t="shared" si="7"/>
        <v>#N/A</v>
      </c>
      <c r="I115" s="513"/>
      <c r="J115" s="390"/>
      <c r="K115" s="390"/>
      <c r="L115" s="390"/>
      <c r="M115" s="390"/>
      <c r="N115" s="390"/>
      <c r="O115" s="390"/>
      <c r="P115" s="390"/>
      <c r="Q115" s="390"/>
      <c r="R115" s="390"/>
      <c r="S115" s="390"/>
      <c r="T115" s="390"/>
      <c r="U115" s="390"/>
      <c r="V115" s="475"/>
      <c r="W115" s="475"/>
    </row>
    <row r="116" spans="1:23" s="336" customFormat="1">
      <c r="A116" s="510"/>
      <c r="B116" s="533" t="s">
        <v>1193</v>
      </c>
      <c r="C116" s="113" t="s">
        <v>892</v>
      </c>
      <c r="D116" s="512"/>
      <c r="E116" s="113" t="s">
        <v>450</v>
      </c>
      <c r="F116" s="534">
        <v>2</v>
      </c>
      <c r="G116" s="15" t="e">
        <f>VLOOKUP(B116,материалы!$B$6:$G$162,6,0)</f>
        <v>#N/A</v>
      </c>
      <c r="H116" s="272" t="e">
        <f t="shared" si="7"/>
        <v>#N/A</v>
      </c>
      <c r="I116" s="513"/>
      <c r="J116" s="390"/>
      <c r="K116" s="390"/>
      <c r="L116" s="390"/>
      <c r="M116" s="390"/>
      <c r="N116" s="390"/>
      <c r="O116" s="390"/>
      <c r="P116" s="390"/>
      <c r="Q116" s="390"/>
      <c r="R116" s="390"/>
      <c r="S116" s="390"/>
      <c r="T116" s="390"/>
      <c r="U116" s="390"/>
      <c r="V116" s="475"/>
      <c r="W116" s="475"/>
    </row>
    <row r="117" spans="1:23" s="336" customFormat="1">
      <c r="A117" s="510"/>
      <c r="B117" s="533" t="s">
        <v>957</v>
      </c>
      <c r="C117" s="113"/>
      <c r="D117" s="515"/>
      <c r="E117" s="113" t="s">
        <v>450</v>
      </c>
      <c r="F117" s="534">
        <v>4</v>
      </c>
      <c r="G117" s="15">
        <f>VLOOKUP(B117,материалы!$B$6:$G$162,6,0)</f>
        <v>0</v>
      </c>
      <c r="H117" s="272">
        <f t="shared" si="7"/>
        <v>0</v>
      </c>
      <c r="I117" s="513"/>
      <c r="J117" s="390"/>
      <c r="K117" s="390"/>
      <c r="L117" s="390"/>
      <c r="M117" s="390"/>
      <c r="N117" s="390"/>
      <c r="O117" s="390"/>
      <c r="P117" s="390"/>
      <c r="Q117" s="390"/>
      <c r="R117" s="390"/>
      <c r="S117" s="390"/>
      <c r="T117" s="390"/>
      <c r="U117" s="390"/>
      <c r="V117" s="475"/>
      <c r="W117" s="475"/>
    </row>
    <row r="118" spans="1:23" s="336" customFormat="1" ht="31.5">
      <c r="A118" s="510"/>
      <c r="B118" s="533" t="s">
        <v>1059</v>
      </c>
      <c r="C118" s="113"/>
      <c r="D118" s="512"/>
      <c r="E118" s="113" t="s">
        <v>450</v>
      </c>
      <c r="F118" s="534">
        <v>1</v>
      </c>
      <c r="G118" s="15">
        <f>VLOOKUP(B118,материалы!$B$6:$G$162,6,0)</f>
        <v>0</v>
      </c>
      <c r="H118" s="272">
        <f t="shared" si="7"/>
        <v>0</v>
      </c>
      <c r="I118" s="513"/>
      <c r="J118" s="390"/>
      <c r="K118" s="390"/>
      <c r="L118" s="390"/>
      <c r="M118" s="390"/>
      <c r="N118" s="390"/>
      <c r="O118" s="390"/>
      <c r="P118" s="390"/>
      <c r="Q118" s="390"/>
      <c r="R118" s="390"/>
      <c r="S118" s="390"/>
      <c r="T118" s="390"/>
      <c r="U118" s="390"/>
      <c r="V118" s="475"/>
      <c r="W118" s="475"/>
    </row>
    <row r="119" spans="1:23" s="336" customFormat="1" ht="31.5">
      <c r="A119" s="510"/>
      <c r="B119" s="533" t="s">
        <v>1060</v>
      </c>
      <c r="C119" s="113"/>
      <c r="D119" s="512"/>
      <c r="E119" s="113" t="s">
        <v>450</v>
      </c>
      <c r="F119" s="534">
        <v>1</v>
      </c>
      <c r="G119" s="15">
        <f>VLOOKUP(B119,материалы!$B$6:$G$162,6,0)</f>
        <v>0</v>
      </c>
      <c r="H119" s="272">
        <f t="shared" si="7"/>
        <v>0</v>
      </c>
      <c r="I119" s="513"/>
      <c r="J119" s="390"/>
      <c r="K119" s="390"/>
      <c r="L119" s="390"/>
      <c r="M119" s="390"/>
      <c r="N119" s="390"/>
      <c r="O119" s="390"/>
      <c r="P119" s="390"/>
      <c r="Q119" s="390"/>
      <c r="R119" s="390"/>
      <c r="S119" s="390"/>
      <c r="T119" s="390"/>
      <c r="U119" s="390"/>
      <c r="V119" s="475"/>
      <c r="W119" s="475"/>
    </row>
    <row r="120" spans="1:23" s="336" customFormat="1">
      <c r="A120" s="510"/>
      <c r="B120" s="533" t="s">
        <v>1189</v>
      </c>
      <c r="C120" s="511" t="s">
        <v>895</v>
      </c>
      <c r="D120" s="512"/>
      <c r="E120" s="516" t="s">
        <v>450</v>
      </c>
      <c r="F120" s="534">
        <v>3</v>
      </c>
      <c r="G120" s="15" t="e">
        <f>VLOOKUP(B120,материалы!$B$6:$G$162,6,0)</f>
        <v>#N/A</v>
      </c>
      <c r="H120" s="272" t="e">
        <f t="shared" si="7"/>
        <v>#N/A</v>
      </c>
      <c r="I120" s="513"/>
      <c r="J120" s="390"/>
      <c r="K120" s="390"/>
      <c r="L120" s="390"/>
      <c r="M120" s="390"/>
      <c r="N120" s="390"/>
      <c r="O120" s="390"/>
      <c r="P120" s="390"/>
      <c r="Q120" s="390"/>
      <c r="R120" s="390"/>
      <c r="S120" s="390"/>
      <c r="T120" s="390"/>
      <c r="U120" s="390"/>
      <c r="V120" s="475"/>
      <c r="W120" s="475"/>
    </row>
    <row r="121" spans="1:23" s="336" customFormat="1">
      <c r="A121" s="510"/>
      <c r="B121" s="535" t="s">
        <v>1161</v>
      </c>
      <c r="C121" s="511" t="s">
        <v>895</v>
      </c>
      <c r="D121" s="512"/>
      <c r="E121" s="113" t="s">
        <v>450</v>
      </c>
      <c r="F121" s="534">
        <v>2</v>
      </c>
      <c r="G121" s="15" t="e">
        <f>VLOOKUP(B121,материалы!$B$6:$G$162,6,0)</f>
        <v>#N/A</v>
      </c>
      <c r="H121" s="272" t="e">
        <f t="shared" si="7"/>
        <v>#N/A</v>
      </c>
      <c r="I121" s="513"/>
      <c r="J121" s="390"/>
      <c r="K121" s="390"/>
      <c r="L121" s="390"/>
      <c r="M121" s="390"/>
      <c r="N121" s="390"/>
      <c r="O121" s="390"/>
      <c r="P121" s="390"/>
      <c r="Q121" s="390"/>
      <c r="R121" s="390"/>
      <c r="S121" s="390"/>
      <c r="T121" s="390"/>
      <c r="U121" s="390"/>
      <c r="V121" s="475"/>
      <c r="W121" s="475"/>
    </row>
    <row r="122" spans="1:23" s="336" customFormat="1">
      <c r="A122" s="510"/>
      <c r="B122" s="533" t="s">
        <v>1187</v>
      </c>
      <c r="C122" s="113"/>
      <c r="D122" s="512"/>
      <c r="E122" s="113" t="s">
        <v>450</v>
      </c>
      <c r="F122" s="534">
        <v>1</v>
      </c>
      <c r="G122" s="15" t="e">
        <f>VLOOKUP(B122,материалы!$B$6:$G$162,6,0)</f>
        <v>#N/A</v>
      </c>
      <c r="H122" s="272" t="e">
        <f t="shared" si="7"/>
        <v>#N/A</v>
      </c>
      <c r="I122" s="513"/>
      <c r="J122" s="390"/>
      <c r="K122" s="390"/>
      <c r="L122" s="390"/>
      <c r="M122" s="390"/>
      <c r="N122" s="390"/>
      <c r="O122" s="390"/>
      <c r="P122" s="390"/>
      <c r="Q122" s="390"/>
      <c r="R122" s="390"/>
      <c r="S122" s="390"/>
      <c r="T122" s="390"/>
      <c r="U122" s="390"/>
      <c r="V122" s="475"/>
      <c r="W122" s="475"/>
    </row>
    <row r="123" spans="1:23" s="336" customFormat="1">
      <c r="A123" s="510"/>
      <c r="B123" s="533" t="s">
        <v>1083</v>
      </c>
      <c r="C123" s="113" t="s">
        <v>954</v>
      </c>
      <c r="D123" s="515"/>
      <c r="E123" s="113" t="s">
        <v>450</v>
      </c>
      <c r="F123" s="534">
        <v>2</v>
      </c>
      <c r="G123" s="15">
        <f>VLOOKUP(B123,материалы!$B$6:$G$162,6,0)</f>
        <v>0</v>
      </c>
      <c r="H123" s="272">
        <f t="shared" si="7"/>
        <v>0</v>
      </c>
      <c r="I123" s="279"/>
      <c r="J123" s="390"/>
      <c r="K123" s="390"/>
      <c r="L123" s="390"/>
      <c r="M123" s="390"/>
      <c r="N123" s="390"/>
      <c r="O123" s="390"/>
      <c r="P123" s="390"/>
      <c r="Q123" s="390"/>
      <c r="R123" s="390"/>
      <c r="S123" s="390"/>
      <c r="T123" s="390"/>
      <c r="U123" s="390"/>
      <c r="V123" s="475"/>
      <c r="W123" s="475"/>
    </row>
    <row r="124" spans="1:23" s="336" customFormat="1">
      <c r="A124" s="517"/>
      <c r="B124" s="533" t="s">
        <v>1084</v>
      </c>
      <c r="C124" s="113" t="s">
        <v>954</v>
      </c>
      <c r="D124" s="512"/>
      <c r="E124" s="113" t="s">
        <v>450</v>
      </c>
      <c r="F124" s="534">
        <v>6</v>
      </c>
      <c r="G124" s="15">
        <f>VLOOKUP(B124,материалы!$B$6:$G$162,6,0)</f>
        <v>0</v>
      </c>
      <c r="H124" s="272">
        <f t="shared" si="7"/>
        <v>0</v>
      </c>
      <c r="I124" s="279"/>
      <c r="J124" s="390"/>
      <c r="K124" s="390"/>
      <c r="L124" s="390"/>
      <c r="M124" s="390"/>
      <c r="N124" s="390"/>
      <c r="O124" s="390"/>
      <c r="P124" s="390"/>
      <c r="Q124" s="390"/>
      <c r="R124" s="390"/>
      <c r="S124" s="390"/>
      <c r="T124" s="390"/>
      <c r="U124" s="390"/>
      <c r="V124" s="475"/>
      <c r="W124" s="475"/>
    </row>
    <row r="125" spans="1:23" s="336" customFormat="1">
      <c r="A125" s="510"/>
      <c r="B125" s="533" t="s">
        <v>1190</v>
      </c>
      <c r="C125" s="113" t="s">
        <v>954</v>
      </c>
      <c r="D125" s="515"/>
      <c r="E125" s="113" t="s">
        <v>450</v>
      </c>
      <c r="F125" s="534">
        <v>4</v>
      </c>
      <c r="G125" s="15" t="e">
        <f>VLOOKUP(B125,материалы!$B$6:$G$162,6,0)</f>
        <v>#N/A</v>
      </c>
      <c r="H125" s="272" t="e">
        <f t="shared" si="7"/>
        <v>#N/A</v>
      </c>
      <c r="I125" s="279"/>
      <c r="J125" s="390"/>
      <c r="K125" s="390"/>
      <c r="L125" s="390"/>
      <c r="M125" s="390"/>
      <c r="N125" s="390"/>
      <c r="O125" s="390"/>
      <c r="P125" s="390"/>
      <c r="Q125" s="390"/>
      <c r="R125" s="390"/>
      <c r="S125" s="390"/>
      <c r="T125" s="390"/>
      <c r="U125" s="390"/>
      <c r="V125" s="475"/>
      <c r="W125" s="475"/>
    </row>
    <row r="126" spans="1:23" s="336" customFormat="1">
      <c r="A126" s="510"/>
      <c r="B126" s="533" t="s">
        <v>1086</v>
      </c>
      <c r="C126" s="113" t="s">
        <v>954</v>
      </c>
      <c r="D126" s="512"/>
      <c r="E126" s="113" t="s">
        <v>450</v>
      </c>
      <c r="F126" s="534">
        <v>9</v>
      </c>
      <c r="G126" s="15">
        <f>VLOOKUP(B126,материалы!$B$6:$G$162,6,0)</f>
        <v>0</v>
      </c>
      <c r="H126" s="272">
        <f t="shared" si="7"/>
        <v>0</v>
      </c>
      <c r="I126" s="513"/>
      <c r="J126" s="390"/>
      <c r="K126" s="390"/>
      <c r="L126" s="390"/>
      <c r="M126" s="390"/>
      <c r="N126" s="390"/>
      <c r="O126" s="390"/>
      <c r="P126" s="390"/>
      <c r="Q126" s="390"/>
      <c r="R126" s="390"/>
      <c r="S126" s="390"/>
      <c r="T126" s="390"/>
      <c r="U126" s="390"/>
      <c r="V126" s="475"/>
      <c r="W126" s="475"/>
    </row>
    <row r="127" spans="1:23" s="336" customFormat="1">
      <c r="A127" s="510"/>
      <c r="B127" s="533" t="s">
        <v>1195</v>
      </c>
      <c r="C127" s="113" t="s">
        <v>954</v>
      </c>
      <c r="D127" s="512"/>
      <c r="E127" s="113" t="s">
        <v>450</v>
      </c>
      <c r="F127" s="534">
        <v>1</v>
      </c>
      <c r="G127" s="15" t="e">
        <f>VLOOKUP(B127,материалы!$B$6:$G$162,6,0)</f>
        <v>#N/A</v>
      </c>
      <c r="H127" s="272" t="e">
        <f t="shared" si="7"/>
        <v>#N/A</v>
      </c>
      <c r="I127" s="513"/>
      <c r="J127" s="390"/>
      <c r="K127" s="390"/>
      <c r="L127" s="390"/>
      <c r="M127" s="390"/>
      <c r="N127" s="390"/>
      <c r="O127" s="390"/>
      <c r="P127" s="390"/>
      <c r="Q127" s="390"/>
      <c r="R127" s="390"/>
      <c r="S127" s="390"/>
      <c r="T127" s="390"/>
      <c r="U127" s="390"/>
      <c r="V127" s="475"/>
      <c r="W127" s="475"/>
    </row>
    <row r="128" spans="1:23" s="336" customFormat="1">
      <c r="A128" s="510"/>
      <c r="B128" s="533" t="s">
        <v>962</v>
      </c>
      <c r="C128" s="113" t="s">
        <v>954</v>
      </c>
      <c r="D128" s="515"/>
      <c r="E128" s="113" t="s">
        <v>450</v>
      </c>
      <c r="F128" s="534">
        <v>1</v>
      </c>
      <c r="G128" s="15">
        <f>VLOOKUP(B128,материалы!$B$6:$G$162,6,0)</f>
        <v>0</v>
      </c>
      <c r="H128" s="272">
        <f t="shared" si="7"/>
        <v>0</v>
      </c>
      <c r="I128" s="279"/>
      <c r="J128" s="390"/>
      <c r="K128" s="390"/>
      <c r="L128" s="390"/>
      <c r="M128" s="390"/>
      <c r="N128" s="390"/>
      <c r="O128" s="390"/>
      <c r="P128" s="390"/>
      <c r="Q128" s="390"/>
      <c r="R128" s="390"/>
      <c r="S128" s="390"/>
      <c r="T128" s="390"/>
      <c r="U128" s="390"/>
      <c r="V128" s="475"/>
      <c r="W128" s="475"/>
    </row>
    <row r="129" spans="1:23" s="336" customFormat="1">
      <c r="A129" s="510"/>
      <c r="B129" s="533" t="s">
        <v>963</v>
      </c>
      <c r="C129" s="113" t="s">
        <v>954</v>
      </c>
      <c r="D129" s="279"/>
      <c r="E129" s="516" t="s">
        <v>450</v>
      </c>
      <c r="F129" s="534">
        <v>1</v>
      </c>
      <c r="G129" s="15">
        <f>VLOOKUP(B129,материалы!$B$6:$G$162,6,0)</f>
        <v>0</v>
      </c>
      <c r="H129" s="272">
        <f t="shared" si="7"/>
        <v>0</v>
      </c>
      <c r="I129" s="513"/>
      <c r="J129" s="390"/>
      <c r="K129" s="390"/>
      <c r="L129" s="390"/>
      <c r="M129" s="390"/>
      <c r="N129" s="390"/>
      <c r="O129" s="390"/>
      <c r="P129" s="390"/>
      <c r="Q129" s="390"/>
      <c r="R129" s="390"/>
      <c r="S129" s="390"/>
      <c r="T129" s="390"/>
      <c r="U129" s="390"/>
      <c r="V129" s="475"/>
      <c r="W129" s="475"/>
    </row>
    <row r="130" spans="1:23" s="336" customFormat="1">
      <c r="A130" s="510"/>
      <c r="B130" s="533" t="s">
        <v>921</v>
      </c>
      <c r="C130" s="113"/>
      <c r="D130" s="512"/>
      <c r="E130" s="113" t="s">
        <v>450</v>
      </c>
      <c r="F130" s="534">
        <v>2</v>
      </c>
      <c r="G130" s="15">
        <f>VLOOKUP(B130,материалы!$B$6:$G$162,6,0)</f>
        <v>0</v>
      </c>
      <c r="H130" s="272">
        <f t="shared" si="7"/>
        <v>0</v>
      </c>
      <c r="I130" s="513"/>
      <c r="J130" s="390"/>
      <c r="K130" s="390"/>
      <c r="L130" s="390"/>
      <c r="M130" s="390"/>
      <c r="N130" s="390"/>
      <c r="O130" s="390"/>
      <c r="P130" s="390"/>
      <c r="Q130" s="390"/>
      <c r="R130" s="390"/>
      <c r="S130" s="390"/>
      <c r="T130" s="390"/>
      <c r="U130" s="390"/>
      <c r="V130" s="475"/>
      <c r="W130" s="475"/>
    </row>
    <row r="131" spans="1:23" s="336" customFormat="1">
      <c r="A131" s="510"/>
      <c r="B131" s="203" t="s">
        <v>452</v>
      </c>
      <c r="C131" s="113"/>
      <c r="D131" s="279"/>
      <c r="E131" s="113"/>
      <c r="F131" s="113"/>
      <c r="G131" s="15"/>
      <c r="H131" s="272"/>
      <c r="I131" s="513"/>
      <c r="J131" s="390"/>
      <c r="K131" s="390"/>
      <c r="L131" s="390"/>
      <c r="M131" s="390"/>
      <c r="N131" s="390"/>
      <c r="O131" s="390"/>
      <c r="P131" s="390"/>
      <c r="Q131" s="390"/>
      <c r="R131" s="390"/>
      <c r="S131" s="390"/>
      <c r="T131" s="390"/>
      <c r="U131" s="390"/>
      <c r="V131" s="475"/>
      <c r="W131" s="475"/>
    </row>
    <row r="132" spans="1:23" s="336" customFormat="1">
      <c r="A132" s="510"/>
      <c r="B132" s="533" t="s">
        <v>702</v>
      </c>
      <c r="C132" s="511" t="s">
        <v>902</v>
      </c>
      <c r="D132" s="512"/>
      <c r="E132" s="516" t="s">
        <v>450</v>
      </c>
      <c r="F132" s="534">
        <v>9</v>
      </c>
      <c r="G132" s="15">
        <f>VLOOKUP(B132,материалы!$B$6:$G$162,6,0)</f>
        <v>0</v>
      </c>
      <c r="H132" s="272">
        <f t="shared" ref="H132:H139" si="8">F132*G132</f>
        <v>0</v>
      </c>
      <c r="I132" s="513"/>
      <c r="J132" s="390"/>
      <c r="K132" s="390"/>
      <c r="L132" s="390"/>
      <c r="M132" s="390"/>
      <c r="N132" s="390"/>
      <c r="O132" s="390"/>
      <c r="P132" s="390"/>
      <c r="Q132" s="390"/>
      <c r="R132" s="390"/>
      <c r="S132" s="390"/>
      <c r="T132" s="390"/>
      <c r="U132" s="390"/>
      <c r="V132" s="475"/>
      <c r="W132" s="475"/>
    </row>
    <row r="133" spans="1:23" s="336" customFormat="1">
      <c r="A133" s="510"/>
      <c r="B133" s="533" t="s">
        <v>56</v>
      </c>
      <c r="C133" s="113" t="s">
        <v>902</v>
      </c>
      <c r="D133" s="515"/>
      <c r="E133" s="113" t="s">
        <v>450</v>
      </c>
      <c r="F133" s="534">
        <v>5</v>
      </c>
      <c r="G133" s="15">
        <f>VLOOKUP(B133,материалы!$B$6:$G$162,6,0)</f>
        <v>0</v>
      </c>
      <c r="H133" s="272">
        <f t="shared" si="8"/>
        <v>0</v>
      </c>
      <c r="I133" s="513"/>
      <c r="J133" s="390"/>
      <c r="K133" s="390"/>
      <c r="L133" s="390"/>
      <c r="M133" s="390"/>
      <c r="N133" s="390"/>
      <c r="O133" s="390"/>
      <c r="P133" s="390"/>
      <c r="Q133" s="390"/>
      <c r="R133" s="390"/>
      <c r="S133" s="390"/>
      <c r="T133" s="390"/>
      <c r="U133" s="390"/>
      <c r="V133" s="475"/>
      <c r="W133" s="475"/>
    </row>
    <row r="134" spans="1:23" s="336" customFormat="1">
      <c r="A134" s="510"/>
      <c r="B134" s="535" t="s">
        <v>1055</v>
      </c>
      <c r="C134" s="113" t="s">
        <v>902</v>
      </c>
      <c r="D134" s="512"/>
      <c r="E134" s="113" t="s">
        <v>450</v>
      </c>
      <c r="F134" s="534">
        <v>14</v>
      </c>
      <c r="G134" s="15">
        <f>VLOOKUP(B134,материалы!$B$6:$G$162,6,0)</f>
        <v>0</v>
      </c>
      <c r="H134" s="272">
        <f t="shared" si="8"/>
        <v>0</v>
      </c>
      <c r="I134" s="513"/>
      <c r="J134" s="390"/>
      <c r="K134" s="390"/>
      <c r="L134" s="390"/>
      <c r="M134" s="390"/>
      <c r="N134" s="390"/>
      <c r="O134" s="390"/>
      <c r="P134" s="390"/>
      <c r="Q134" s="390"/>
      <c r="R134" s="390"/>
      <c r="S134" s="390"/>
      <c r="T134" s="390"/>
      <c r="U134" s="390"/>
      <c r="V134" s="475"/>
      <c r="W134" s="475"/>
    </row>
    <row r="135" spans="1:23" s="336" customFormat="1">
      <c r="A135" s="510"/>
      <c r="B135" s="533" t="s">
        <v>1194</v>
      </c>
      <c r="C135" s="113"/>
      <c r="D135" s="513"/>
      <c r="E135" s="113" t="s">
        <v>450</v>
      </c>
      <c r="F135" s="534">
        <v>2</v>
      </c>
      <c r="G135" s="15" t="e">
        <f>VLOOKUP(B135,материалы!$B$6:$G$162,6,0)</f>
        <v>#N/A</v>
      </c>
      <c r="H135" s="272" t="e">
        <f t="shared" si="8"/>
        <v>#N/A</v>
      </c>
      <c r="I135" s="513"/>
      <c r="J135" s="390"/>
      <c r="K135" s="390"/>
      <c r="L135" s="390"/>
      <c r="M135" s="390"/>
      <c r="N135" s="390"/>
      <c r="O135" s="390"/>
      <c r="P135" s="390"/>
      <c r="Q135" s="390"/>
      <c r="R135" s="390"/>
      <c r="S135" s="390"/>
      <c r="T135" s="390"/>
      <c r="U135" s="390"/>
      <c r="V135" s="475"/>
      <c r="W135" s="475"/>
    </row>
    <row r="136" spans="1:23" s="336" customFormat="1">
      <c r="A136" s="510"/>
      <c r="B136" s="533" t="s">
        <v>484</v>
      </c>
      <c r="C136" s="113"/>
      <c r="D136" s="512"/>
      <c r="E136" s="113" t="s">
        <v>450</v>
      </c>
      <c r="F136" s="534">
        <v>10</v>
      </c>
      <c r="G136" s="15">
        <f>VLOOKUP(B136,материалы!$B$6:$G$162,6,0)</f>
        <v>0</v>
      </c>
      <c r="H136" s="272">
        <f t="shared" si="8"/>
        <v>0</v>
      </c>
      <c r="I136" s="513"/>
      <c r="J136" s="390"/>
      <c r="K136" s="390"/>
      <c r="L136" s="390"/>
      <c r="M136" s="390"/>
      <c r="N136" s="390"/>
      <c r="O136" s="390"/>
      <c r="P136" s="390"/>
      <c r="Q136" s="390"/>
      <c r="R136" s="390"/>
      <c r="S136" s="390"/>
      <c r="T136" s="390"/>
      <c r="U136" s="390"/>
      <c r="V136" s="475"/>
      <c r="W136" s="475"/>
    </row>
    <row r="137" spans="1:23" s="336" customFormat="1">
      <c r="A137" s="510"/>
      <c r="B137" s="533" t="s">
        <v>1056</v>
      </c>
      <c r="C137" s="113" t="s">
        <v>892</v>
      </c>
      <c r="D137" s="279"/>
      <c r="E137" s="113" t="s">
        <v>450</v>
      </c>
      <c r="F137" s="534">
        <v>1</v>
      </c>
      <c r="G137" s="15">
        <f>VLOOKUP(B137,материалы!$B$6:$G$162,6,0)</f>
        <v>0</v>
      </c>
      <c r="H137" s="272">
        <f t="shared" si="8"/>
        <v>0</v>
      </c>
      <c r="I137" s="513"/>
      <c r="J137" s="390"/>
      <c r="K137" s="390"/>
      <c r="L137" s="390"/>
      <c r="M137" s="390"/>
      <c r="N137" s="390"/>
      <c r="O137" s="390"/>
      <c r="P137" s="390"/>
      <c r="Q137" s="390"/>
      <c r="R137" s="390"/>
      <c r="S137" s="390"/>
      <c r="T137" s="390"/>
      <c r="U137" s="390"/>
      <c r="V137" s="475"/>
      <c r="W137" s="475"/>
    </row>
    <row r="138" spans="1:23" s="439" customFormat="1">
      <c r="A138" s="510"/>
      <c r="B138" s="533" t="s">
        <v>55</v>
      </c>
      <c r="C138" s="113"/>
      <c r="D138" s="279"/>
      <c r="E138" s="113" t="s">
        <v>450</v>
      </c>
      <c r="F138" s="534">
        <v>25</v>
      </c>
      <c r="G138" s="15">
        <f>VLOOKUP(B138,материалы!$B$6:$G$162,6,0)</f>
        <v>0</v>
      </c>
      <c r="H138" s="272">
        <f t="shared" si="8"/>
        <v>0</v>
      </c>
      <c r="I138" s="513"/>
      <c r="J138" s="438"/>
      <c r="K138" s="438"/>
      <c r="L138" s="438"/>
      <c r="M138" s="438"/>
      <c r="N138" s="438"/>
      <c r="O138" s="438"/>
      <c r="P138" s="438"/>
      <c r="Q138" s="438"/>
      <c r="R138" s="438"/>
      <c r="S138" s="438"/>
      <c r="T138" s="438"/>
      <c r="U138" s="438"/>
      <c r="V138" s="476"/>
      <c r="W138" s="476"/>
    </row>
    <row r="139" spans="1:23" s="336" customFormat="1">
      <c r="A139" s="510"/>
      <c r="B139" s="533" t="s">
        <v>1092</v>
      </c>
      <c r="C139" s="113"/>
      <c r="D139" s="279"/>
      <c r="E139" s="113" t="s">
        <v>450</v>
      </c>
      <c r="F139" s="534">
        <v>2</v>
      </c>
      <c r="G139" s="15">
        <f>VLOOKUP(B139,материалы!$B$6:$G$162,6,0)</f>
        <v>0</v>
      </c>
      <c r="H139" s="272">
        <f t="shared" si="8"/>
        <v>0</v>
      </c>
      <c r="I139" s="513"/>
      <c r="J139" s="390"/>
      <c r="K139" s="390"/>
      <c r="L139" s="390"/>
      <c r="M139" s="390"/>
      <c r="N139" s="390"/>
      <c r="O139" s="390"/>
      <c r="P139" s="390"/>
      <c r="Q139" s="390"/>
      <c r="R139" s="390"/>
      <c r="S139" s="390"/>
      <c r="T139" s="390"/>
      <c r="U139" s="390"/>
      <c r="V139" s="475"/>
      <c r="W139" s="475"/>
    </row>
    <row r="140" spans="1:23" s="336" customFormat="1">
      <c r="A140" s="510"/>
      <c r="B140" s="203" t="s">
        <v>1196</v>
      </c>
      <c r="C140" s="113"/>
      <c r="D140" s="279"/>
      <c r="E140" s="113"/>
      <c r="F140" s="113"/>
      <c r="G140" s="15"/>
      <c r="H140" s="272"/>
      <c r="I140" s="513"/>
      <c r="J140" s="390"/>
      <c r="K140" s="390"/>
      <c r="L140" s="390"/>
      <c r="M140" s="390"/>
      <c r="N140" s="390"/>
      <c r="O140" s="390"/>
      <c r="P140" s="390"/>
      <c r="Q140" s="390"/>
      <c r="R140" s="390"/>
      <c r="S140" s="390"/>
      <c r="T140" s="390"/>
      <c r="U140" s="390"/>
      <c r="V140" s="475"/>
      <c r="W140" s="475"/>
    </row>
    <row r="141" spans="1:23" s="336" customFormat="1">
      <c r="A141" s="510"/>
      <c r="B141" s="533" t="s">
        <v>1199</v>
      </c>
      <c r="C141" s="113" t="s">
        <v>892</v>
      </c>
      <c r="D141" s="513"/>
      <c r="E141" s="113" t="s">
        <v>450</v>
      </c>
      <c r="F141" s="534">
        <v>2</v>
      </c>
      <c r="G141" s="15" t="e">
        <f>VLOOKUP(B141,материалы!$B$6:$G$162,6,0)</f>
        <v>#N/A</v>
      </c>
      <c r="H141" s="272" t="e">
        <f t="shared" ref="H141:H163" si="9">F141*G141</f>
        <v>#N/A</v>
      </c>
      <c r="I141" s="513"/>
      <c r="J141" s="390"/>
      <c r="K141" s="390"/>
      <c r="L141" s="390"/>
      <c r="M141" s="390"/>
      <c r="N141" s="390"/>
      <c r="O141" s="390"/>
      <c r="P141" s="390"/>
      <c r="Q141" s="390"/>
      <c r="R141" s="390"/>
      <c r="S141" s="390"/>
      <c r="T141" s="390"/>
      <c r="U141" s="390"/>
      <c r="V141" s="475"/>
      <c r="W141" s="475"/>
    </row>
    <row r="142" spans="1:23" s="336" customFormat="1" ht="31.5">
      <c r="A142" s="510"/>
      <c r="B142" s="533" t="s">
        <v>1197</v>
      </c>
      <c r="C142" s="518" t="s">
        <v>892</v>
      </c>
      <c r="D142" s="513"/>
      <c r="E142" s="113" t="s">
        <v>450</v>
      </c>
      <c r="F142" s="534">
        <v>1</v>
      </c>
      <c r="G142" s="15" t="e">
        <f>VLOOKUP(B142,материалы!$B$6:$G$162,6,0)</f>
        <v>#N/A</v>
      </c>
      <c r="H142" s="272" t="e">
        <f t="shared" si="9"/>
        <v>#N/A</v>
      </c>
      <c r="I142" s="513"/>
      <c r="J142" s="390"/>
      <c r="K142" s="390"/>
      <c r="L142" s="390"/>
      <c r="M142" s="390"/>
      <c r="N142" s="390"/>
      <c r="O142" s="390"/>
      <c r="P142" s="390"/>
      <c r="Q142" s="390"/>
      <c r="R142" s="390"/>
      <c r="S142" s="390"/>
      <c r="T142" s="390"/>
      <c r="U142" s="390"/>
      <c r="V142" s="475"/>
      <c r="W142" s="475"/>
    </row>
    <row r="143" spans="1:23" s="336" customFormat="1" ht="31.5">
      <c r="A143" s="510"/>
      <c r="B143" s="535" t="s">
        <v>1060</v>
      </c>
      <c r="C143" s="113" t="s">
        <v>892</v>
      </c>
      <c r="D143" s="512"/>
      <c r="E143" s="113" t="s">
        <v>450</v>
      </c>
      <c r="F143" s="534">
        <v>1</v>
      </c>
      <c r="G143" s="15">
        <f>VLOOKUP(B143,материалы!$B$6:$G$162,6,0)</f>
        <v>0</v>
      </c>
      <c r="H143" s="272">
        <f t="shared" si="9"/>
        <v>0</v>
      </c>
      <c r="I143" s="513"/>
      <c r="J143" s="390"/>
      <c r="K143" s="390"/>
      <c r="L143" s="390"/>
      <c r="M143" s="390"/>
      <c r="N143" s="390"/>
      <c r="O143" s="390"/>
      <c r="P143" s="390"/>
      <c r="Q143" s="390"/>
      <c r="R143" s="390"/>
      <c r="S143" s="390"/>
      <c r="T143" s="390"/>
      <c r="U143" s="390"/>
      <c r="V143" s="475"/>
      <c r="W143" s="475"/>
    </row>
    <row r="144" spans="1:23" s="336" customFormat="1" ht="31.5">
      <c r="A144" s="510"/>
      <c r="B144" s="533" t="s">
        <v>1095</v>
      </c>
      <c r="C144" s="113" t="s">
        <v>892</v>
      </c>
      <c r="D144" s="521"/>
      <c r="E144" s="113" t="s">
        <v>450</v>
      </c>
      <c r="F144" s="534">
        <v>5</v>
      </c>
      <c r="G144" s="15">
        <f>VLOOKUP(B144,материалы!$B$6:$G$162,6,0)</f>
        <v>0</v>
      </c>
      <c r="H144" s="272">
        <f t="shared" si="9"/>
        <v>0</v>
      </c>
      <c r="I144" s="513"/>
      <c r="J144" s="390"/>
      <c r="K144" s="390"/>
      <c r="L144" s="390"/>
      <c r="M144" s="390"/>
      <c r="N144" s="390"/>
      <c r="O144" s="390"/>
      <c r="P144" s="390"/>
      <c r="Q144" s="390"/>
      <c r="R144" s="390"/>
      <c r="S144" s="390"/>
      <c r="T144" s="390"/>
      <c r="U144" s="390"/>
      <c r="V144" s="475"/>
      <c r="W144" s="475"/>
    </row>
    <row r="145" spans="1:23" s="336" customFormat="1">
      <c r="A145" s="510"/>
      <c r="B145" s="533" t="s">
        <v>1076</v>
      </c>
      <c r="C145" s="113" t="s">
        <v>895</v>
      </c>
      <c r="D145" s="515"/>
      <c r="E145" s="113" t="s">
        <v>450</v>
      </c>
      <c r="F145" s="534">
        <v>2</v>
      </c>
      <c r="G145" s="15">
        <f>VLOOKUP(B145,материалы!$B$6:$G$162,6,0)</f>
        <v>0</v>
      </c>
      <c r="H145" s="272">
        <f t="shared" si="9"/>
        <v>0</v>
      </c>
      <c r="I145" s="513"/>
      <c r="J145" s="390"/>
      <c r="K145" s="390"/>
      <c r="L145" s="390"/>
      <c r="M145" s="390"/>
      <c r="N145" s="390"/>
      <c r="O145" s="390"/>
      <c r="P145" s="390"/>
      <c r="Q145" s="390"/>
      <c r="R145" s="390"/>
      <c r="S145" s="390"/>
      <c r="T145" s="390"/>
      <c r="U145" s="390"/>
      <c r="V145" s="475"/>
      <c r="W145" s="475"/>
    </row>
    <row r="146" spans="1:23" s="336" customFormat="1">
      <c r="A146" s="510"/>
      <c r="B146" s="533" t="s">
        <v>1077</v>
      </c>
      <c r="C146" s="113" t="s">
        <v>1043</v>
      </c>
      <c r="D146" s="279"/>
      <c r="E146" s="113" t="s">
        <v>450</v>
      </c>
      <c r="F146" s="534">
        <v>2</v>
      </c>
      <c r="G146" s="15">
        <f>VLOOKUP(B146,материалы!$B$6:$G$162,6,0)</f>
        <v>0</v>
      </c>
      <c r="H146" s="272">
        <f t="shared" si="9"/>
        <v>0</v>
      </c>
      <c r="I146" s="513"/>
      <c r="J146" s="390"/>
      <c r="K146" s="390"/>
      <c r="L146" s="390"/>
      <c r="M146" s="390"/>
      <c r="N146" s="390"/>
      <c r="O146" s="390"/>
      <c r="P146" s="390"/>
      <c r="Q146" s="390"/>
      <c r="R146" s="390"/>
      <c r="S146" s="390"/>
      <c r="T146" s="390"/>
      <c r="U146" s="390"/>
      <c r="V146" s="475"/>
      <c r="W146" s="475"/>
    </row>
    <row r="147" spans="1:23" s="336" customFormat="1">
      <c r="A147" s="517"/>
      <c r="B147" s="533" t="s">
        <v>1183</v>
      </c>
      <c r="C147" s="113" t="s">
        <v>910</v>
      </c>
      <c r="D147" s="515"/>
      <c r="E147" s="113" t="s">
        <v>450</v>
      </c>
      <c r="F147" s="534">
        <v>8</v>
      </c>
      <c r="G147" s="15" t="e">
        <f>VLOOKUP(B147,материалы!$B$6:$G$162,6,0)</f>
        <v>#N/A</v>
      </c>
      <c r="H147" s="272" t="e">
        <f t="shared" si="9"/>
        <v>#N/A</v>
      </c>
      <c r="I147" s="513"/>
      <c r="J147" s="390"/>
      <c r="K147" s="390"/>
      <c r="L147" s="390"/>
      <c r="M147" s="390"/>
      <c r="N147" s="390"/>
      <c r="O147" s="390"/>
      <c r="P147" s="390"/>
      <c r="Q147" s="390"/>
      <c r="R147" s="390"/>
      <c r="S147" s="390"/>
      <c r="T147" s="390"/>
      <c r="U147" s="390"/>
      <c r="V147" s="475"/>
      <c r="W147" s="475"/>
    </row>
    <row r="148" spans="1:23" s="336" customFormat="1">
      <c r="A148" s="510"/>
      <c r="B148" s="533" t="s">
        <v>1200</v>
      </c>
      <c r="C148" s="113" t="s">
        <v>908</v>
      </c>
      <c r="D148" s="512"/>
      <c r="E148" s="113" t="s">
        <v>450</v>
      </c>
      <c r="F148" s="534">
        <v>2</v>
      </c>
      <c r="G148" s="15" t="e">
        <f>VLOOKUP(B148,материалы!$B$6:$G$162,6,0)</f>
        <v>#N/A</v>
      </c>
      <c r="H148" s="272" t="e">
        <f t="shared" si="9"/>
        <v>#N/A</v>
      </c>
      <c r="I148" s="513"/>
      <c r="J148" s="390"/>
      <c r="K148" s="390"/>
      <c r="L148" s="390"/>
      <c r="M148" s="390"/>
      <c r="N148" s="390"/>
      <c r="O148" s="390"/>
      <c r="P148" s="390"/>
      <c r="Q148" s="390"/>
      <c r="R148" s="390"/>
      <c r="S148" s="390"/>
      <c r="T148" s="390"/>
      <c r="U148" s="390"/>
      <c r="V148" s="475"/>
      <c r="W148" s="475"/>
    </row>
    <row r="149" spans="1:23" s="336" customFormat="1">
      <c r="A149" s="510"/>
      <c r="B149" s="533" t="s">
        <v>1097</v>
      </c>
      <c r="C149" s="113" t="s">
        <v>910</v>
      </c>
      <c r="D149" s="279"/>
      <c r="E149" s="113" t="s">
        <v>450</v>
      </c>
      <c r="F149" s="534">
        <v>8</v>
      </c>
      <c r="G149" s="15">
        <f>VLOOKUP(B149,материалы!$B$6:$G$162,6,0)</f>
        <v>0</v>
      </c>
      <c r="H149" s="272">
        <f t="shared" si="9"/>
        <v>0</v>
      </c>
      <c r="I149" s="513"/>
      <c r="J149" s="390"/>
      <c r="K149" s="390"/>
      <c r="L149" s="390"/>
      <c r="M149" s="390"/>
      <c r="N149" s="390"/>
      <c r="O149" s="390"/>
      <c r="P149" s="390"/>
      <c r="Q149" s="390"/>
      <c r="R149" s="390"/>
      <c r="S149" s="390"/>
      <c r="T149" s="390"/>
      <c r="U149" s="390"/>
      <c r="V149" s="475"/>
      <c r="W149" s="475"/>
    </row>
    <row r="150" spans="1:23" s="336" customFormat="1">
      <c r="A150" s="510"/>
      <c r="B150" s="533" t="s">
        <v>1206</v>
      </c>
      <c r="C150" s="113" t="s">
        <v>910</v>
      </c>
      <c r="D150" s="515"/>
      <c r="E150" s="113" t="s">
        <v>450</v>
      </c>
      <c r="F150" s="534">
        <v>1</v>
      </c>
      <c r="G150" s="15" t="e">
        <f>VLOOKUP(B150,материалы!$B$6:$G$162,6,0)</f>
        <v>#N/A</v>
      </c>
      <c r="H150" s="272" t="e">
        <f t="shared" si="9"/>
        <v>#N/A</v>
      </c>
      <c r="I150" s="513"/>
      <c r="J150" s="390"/>
      <c r="K150" s="390"/>
      <c r="L150" s="390"/>
      <c r="M150" s="390"/>
      <c r="N150" s="390"/>
      <c r="O150" s="390"/>
      <c r="P150" s="390"/>
      <c r="Q150" s="390"/>
      <c r="R150" s="390"/>
      <c r="S150" s="390"/>
      <c r="T150" s="390"/>
      <c r="U150" s="390"/>
      <c r="V150" s="475"/>
      <c r="W150" s="475"/>
    </row>
    <row r="151" spans="1:23" s="336" customFormat="1">
      <c r="A151" s="510"/>
      <c r="B151" s="533" t="s">
        <v>966</v>
      </c>
      <c r="C151" s="113" t="s">
        <v>910</v>
      </c>
      <c r="D151" s="279"/>
      <c r="E151" s="113" t="s">
        <v>450</v>
      </c>
      <c r="F151" s="534">
        <v>8</v>
      </c>
      <c r="G151" s="15">
        <f>VLOOKUP(B151,материалы!$B$6:$G$162,6,0)</f>
        <v>0</v>
      </c>
      <c r="H151" s="272">
        <f t="shared" si="9"/>
        <v>0</v>
      </c>
      <c r="I151" s="513"/>
      <c r="J151" s="390"/>
      <c r="K151" s="390"/>
      <c r="L151" s="390"/>
      <c r="M151" s="390"/>
      <c r="N151" s="390"/>
      <c r="O151" s="390"/>
      <c r="P151" s="390"/>
      <c r="Q151" s="390"/>
      <c r="R151" s="390"/>
      <c r="S151" s="390"/>
      <c r="T151" s="390"/>
      <c r="U151" s="390"/>
      <c r="V151" s="475"/>
      <c r="W151" s="475"/>
    </row>
    <row r="152" spans="1:23" s="336" customFormat="1" ht="31.5">
      <c r="A152" s="510"/>
      <c r="B152" s="533" t="s">
        <v>967</v>
      </c>
      <c r="C152" s="113"/>
      <c r="D152" s="515"/>
      <c r="E152" s="113" t="s">
        <v>450</v>
      </c>
      <c r="F152" s="534">
        <v>1</v>
      </c>
      <c r="G152" s="15" t="e">
        <f>VLOOKUP(B152,материалы!$B$6:$G$162,6,0)</f>
        <v>#N/A</v>
      </c>
      <c r="H152" s="272" t="e">
        <f t="shared" si="9"/>
        <v>#N/A</v>
      </c>
      <c r="I152" s="513"/>
      <c r="J152" s="390"/>
      <c r="K152" s="390"/>
      <c r="L152" s="390"/>
      <c r="M152" s="390"/>
      <c r="N152" s="390"/>
      <c r="O152" s="390"/>
      <c r="P152" s="390"/>
      <c r="Q152" s="390"/>
      <c r="R152" s="390"/>
      <c r="S152" s="390"/>
      <c r="T152" s="390"/>
      <c r="U152" s="390"/>
      <c r="V152" s="475"/>
      <c r="W152" s="475"/>
    </row>
    <row r="153" spans="1:23" s="336" customFormat="1">
      <c r="A153" s="510"/>
      <c r="B153" s="533" t="s">
        <v>1204</v>
      </c>
      <c r="C153" s="113"/>
      <c r="D153" s="513"/>
      <c r="E153" s="113" t="s">
        <v>450</v>
      </c>
      <c r="F153" s="534">
        <v>2</v>
      </c>
      <c r="G153" s="15" t="e">
        <f>VLOOKUP(B153,материалы!$B$6:$G$162,6,0)</f>
        <v>#N/A</v>
      </c>
      <c r="H153" s="272" t="e">
        <f t="shared" si="9"/>
        <v>#N/A</v>
      </c>
      <c r="I153" s="513"/>
      <c r="J153" s="390"/>
      <c r="K153" s="390"/>
      <c r="L153" s="390"/>
      <c r="M153" s="390"/>
      <c r="N153" s="390"/>
      <c r="O153" s="390"/>
      <c r="P153" s="390"/>
      <c r="Q153" s="390"/>
      <c r="R153" s="390"/>
      <c r="S153" s="390"/>
      <c r="T153" s="390"/>
      <c r="U153" s="390"/>
      <c r="V153" s="475"/>
      <c r="W153" s="475"/>
    </row>
    <row r="154" spans="1:23" s="336" customFormat="1">
      <c r="A154" s="510"/>
      <c r="B154" s="533" t="s">
        <v>1202</v>
      </c>
      <c r="C154" s="113" t="s">
        <v>910</v>
      </c>
      <c r="D154" s="279"/>
      <c r="E154" s="113" t="s">
        <v>450</v>
      </c>
      <c r="F154" s="534">
        <v>3</v>
      </c>
      <c r="G154" s="15" t="e">
        <f>VLOOKUP(B154,материалы!$B$6:$G$162,6,0)</f>
        <v>#N/A</v>
      </c>
      <c r="H154" s="272" t="e">
        <f t="shared" si="9"/>
        <v>#N/A</v>
      </c>
      <c r="I154" s="513"/>
      <c r="J154" s="390"/>
      <c r="K154" s="390"/>
      <c r="L154" s="390"/>
      <c r="M154" s="390"/>
      <c r="N154" s="390"/>
      <c r="O154" s="390"/>
      <c r="P154" s="390"/>
      <c r="Q154" s="390"/>
      <c r="R154" s="390"/>
      <c r="S154" s="390"/>
      <c r="T154" s="390"/>
      <c r="U154" s="390"/>
      <c r="V154" s="475"/>
      <c r="W154" s="475"/>
    </row>
    <row r="155" spans="1:23" s="336" customFormat="1">
      <c r="A155" s="510"/>
      <c r="B155" s="533" t="s">
        <v>1198</v>
      </c>
      <c r="C155" s="113" t="s">
        <v>908</v>
      </c>
      <c r="D155" s="515"/>
      <c r="E155" s="113" t="s">
        <v>450</v>
      </c>
      <c r="F155" s="534">
        <v>10</v>
      </c>
      <c r="G155" s="15" t="e">
        <f>VLOOKUP(B155,материалы!$B$6:$G$162,6,0)</f>
        <v>#N/A</v>
      </c>
      <c r="H155" s="272" t="e">
        <f t="shared" si="9"/>
        <v>#N/A</v>
      </c>
      <c r="I155" s="513"/>
      <c r="J155" s="390"/>
      <c r="K155" s="390"/>
      <c r="L155" s="390"/>
      <c r="M155" s="390"/>
      <c r="N155" s="390"/>
      <c r="O155" s="390"/>
      <c r="P155" s="390"/>
      <c r="Q155" s="390"/>
      <c r="R155" s="390"/>
      <c r="S155" s="390"/>
      <c r="T155" s="390"/>
      <c r="U155" s="390"/>
      <c r="V155" s="475"/>
      <c r="W155" s="475"/>
    </row>
    <row r="156" spans="1:23" s="336" customFormat="1">
      <c r="A156" s="510"/>
      <c r="B156" s="533" t="s">
        <v>928</v>
      </c>
      <c r="C156" s="113" t="s">
        <v>899</v>
      </c>
      <c r="D156" s="513"/>
      <c r="E156" s="113" t="s">
        <v>450</v>
      </c>
      <c r="F156" s="534">
        <v>1</v>
      </c>
      <c r="G156" s="15" t="e">
        <f>VLOOKUP(B156,материалы!$B$6:$G$162,6,0)</f>
        <v>#N/A</v>
      </c>
      <c r="H156" s="272" t="e">
        <f t="shared" si="9"/>
        <v>#N/A</v>
      </c>
      <c r="I156" s="513"/>
      <c r="J156" s="390"/>
      <c r="K156" s="390"/>
      <c r="L156" s="390"/>
      <c r="M156" s="390"/>
      <c r="N156" s="390"/>
      <c r="O156" s="390"/>
      <c r="P156" s="390"/>
      <c r="Q156" s="390"/>
      <c r="R156" s="390"/>
      <c r="S156" s="390"/>
      <c r="T156" s="390"/>
      <c r="U156" s="390"/>
      <c r="V156" s="475"/>
      <c r="W156" s="475"/>
    </row>
    <row r="157" spans="1:23" s="336" customFormat="1">
      <c r="A157" s="510"/>
      <c r="B157" s="533" t="s">
        <v>1207</v>
      </c>
      <c r="C157" s="113" t="s">
        <v>899</v>
      </c>
      <c r="D157" s="512"/>
      <c r="E157" s="113" t="s">
        <v>450</v>
      </c>
      <c r="F157" s="534">
        <v>1</v>
      </c>
      <c r="G157" s="15" t="e">
        <f>VLOOKUP(B157,материалы!$B$6:$G$162,6,0)</f>
        <v>#N/A</v>
      </c>
      <c r="H157" s="272" t="e">
        <f t="shared" si="9"/>
        <v>#N/A</v>
      </c>
      <c r="I157" s="513"/>
      <c r="J157" s="390"/>
      <c r="K157" s="390"/>
      <c r="L157" s="390"/>
      <c r="M157" s="390"/>
      <c r="N157" s="390"/>
      <c r="O157" s="390"/>
      <c r="P157" s="390"/>
      <c r="Q157" s="390"/>
      <c r="R157" s="390"/>
      <c r="S157" s="390"/>
      <c r="T157" s="390"/>
      <c r="U157" s="390"/>
      <c r="V157" s="475"/>
      <c r="W157" s="475"/>
    </row>
    <row r="158" spans="1:23" s="336" customFormat="1">
      <c r="A158" s="510"/>
      <c r="B158" s="533" t="s">
        <v>1104</v>
      </c>
      <c r="C158" s="113"/>
      <c r="D158" s="512"/>
      <c r="E158" s="113" t="s">
        <v>450</v>
      </c>
      <c r="F158" s="534">
        <v>4</v>
      </c>
      <c r="G158" s="15">
        <f>VLOOKUP(B158,материалы!$B$6:$G$162,6,0)</f>
        <v>0</v>
      </c>
      <c r="H158" s="272">
        <f t="shared" si="9"/>
        <v>0</v>
      </c>
      <c r="I158" s="513"/>
      <c r="J158" s="390"/>
      <c r="K158" s="390"/>
      <c r="L158" s="390"/>
      <c r="M158" s="390"/>
      <c r="N158" s="390"/>
      <c r="O158" s="390"/>
      <c r="P158" s="390"/>
      <c r="Q158" s="390"/>
      <c r="R158" s="390"/>
      <c r="S158" s="390"/>
      <c r="T158" s="390"/>
      <c r="U158" s="390"/>
      <c r="V158" s="475"/>
      <c r="W158" s="475"/>
    </row>
    <row r="159" spans="1:23" s="336" customFormat="1">
      <c r="A159" s="510"/>
      <c r="B159" s="533" t="s">
        <v>957</v>
      </c>
      <c r="C159" s="113"/>
      <c r="D159" s="515"/>
      <c r="E159" s="113" t="s">
        <v>450</v>
      </c>
      <c r="F159" s="534">
        <v>4</v>
      </c>
      <c r="G159" s="15">
        <f>VLOOKUP(B159,материалы!$B$6:$G$162,6,0)</f>
        <v>0</v>
      </c>
      <c r="H159" s="272">
        <f t="shared" si="9"/>
        <v>0</v>
      </c>
      <c r="I159" s="279"/>
      <c r="J159" s="390"/>
      <c r="K159" s="390"/>
      <c r="L159" s="390"/>
      <c r="M159" s="390"/>
      <c r="N159" s="390"/>
      <c r="O159" s="390"/>
      <c r="P159" s="390"/>
      <c r="Q159" s="390"/>
      <c r="R159" s="390"/>
      <c r="S159" s="390"/>
      <c r="T159" s="390"/>
      <c r="U159" s="390"/>
      <c r="V159" s="475"/>
      <c r="W159" s="475"/>
    </row>
    <row r="160" spans="1:23" s="336" customFormat="1">
      <c r="A160" s="510"/>
      <c r="B160" s="533" t="s">
        <v>1201</v>
      </c>
      <c r="C160" s="113" t="s">
        <v>908</v>
      </c>
      <c r="D160" s="513"/>
      <c r="E160" s="113" t="s">
        <v>450</v>
      </c>
      <c r="F160" s="534">
        <v>2</v>
      </c>
      <c r="G160" s="15" t="e">
        <f>VLOOKUP(B160,материалы!$B$6:$G$162,6,0)</f>
        <v>#N/A</v>
      </c>
      <c r="H160" s="272" t="e">
        <f t="shared" si="9"/>
        <v>#N/A</v>
      </c>
      <c r="I160" s="513"/>
      <c r="J160" s="390"/>
      <c r="K160" s="390"/>
      <c r="L160" s="390"/>
      <c r="M160" s="390"/>
      <c r="N160" s="390"/>
      <c r="O160" s="390"/>
      <c r="P160" s="390"/>
      <c r="Q160" s="390"/>
      <c r="R160" s="390"/>
      <c r="S160" s="390"/>
      <c r="T160" s="390"/>
      <c r="U160" s="390"/>
      <c r="V160" s="475"/>
      <c r="W160" s="475"/>
    </row>
    <row r="161" spans="1:23" s="336" customFormat="1">
      <c r="A161" s="510"/>
      <c r="B161" s="533" t="s">
        <v>1203</v>
      </c>
      <c r="C161" s="113" t="s">
        <v>908</v>
      </c>
      <c r="D161" s="513"/>
      <c r="E161" s="113" t="s">
        <v>450</v>
      </c>
      <c r="F161" s="534">
        <v>2</v>
      </c>
      <c r="G161" s="15" t="e">
        <f>VLOOKUP(B161,материалы!$B$6:$G$162,6,0)</f>
        <v>#N/A</v>
      </c>
      <c r="H161" s="272" t="e">
        <f t="shared" si="9"/>
        <v>#N/A</v>
      </c>
      <c r="I161" s="513"/>
      <c r="J161" s="390"/>
      <c r="K161" s="390"/>
      <c r="L161" s="390"/>
      <c r="M161" s="390"/>
      <c r="N161" s="390"/>
      <c r="O161" s="390"/>
      <c r="P161" s="390"/>
      <c r="Q161" s="390"/>
      <c r="R161" s="390"/>
      <c r="S161" s="390"/>
      <c r="T161" s="390"/>
      <c r="U161" s="390"/>
      <c r="V161" s="475"/>
      <c r="W161" s="475"/>
    </row>
    <row r="162" spans="1:23" s="336" customFormat="1">
      <c r="A162" s="510"/>
      <c r="B162" s="533" t="s">
        <v>1205</v>
      </c>
      <c r="C162" s="113"/>
      <c r="D162" s="513"/>
      <c r="E162" s="113" t="s">
        <v>450</v>
      </c>
      <c r="F162" s="534">
        <v>1</v>
      </c>
      <c r="G162" s="15" t="e">
        <f>VLOOKUP(B162,материалы!$B$6:$G$162,6,0)</f>
        <v>#N/A</v>
      </c>
      <c r="H162" s="272" t="e">
        <f t="shared" si="9"/>
        <v>#N/A</v>
      </c>
      <c r="I162" s="513"/>
      <c r="J162" s="390"/>
      <c r="K162" s="390"/>
      <c r="L162" s="390"/>
      <c r="M162" s="390"/>
      <c r="N162" s="390"/>
      <c r="O162" s="390"/>
      <c r="P162" s="390"/>
      <c r="Q162" s="390"/>
      <c r="R162" s="390"/>
      <c r="S162" s="390"/>
      <c r="T162" s="390"/>
      <c r="U162" s="390"/>
      <c r="V162" s="475"/>
      <c r="W162" s="475"/>
    </row>
    <row r="163" spans="1:23" s="336" customFormat="1">
      <c r="A163" s="510"/>
      <c r="B163" s="533" t="s">
        <v>921</v>
      </c>
      <c r="C163" s="113"/>
      <c r="D163" s="513"/>
      <c r="E163" s="113" t="s">
        <v>450</v>
      </c>
      <c r="F163" s="534">
        <v>2</v>
      </c>
      <c r="G163" s="15">
        <f>VLOOKUP(B163,материалы!$B$6:$G$162,6,0)</f>
        <v>0</v>
      </c>
      <c r="H163" s="272">
        <f t="shared" si="9"/>
        <v>0</v>
      </c>
      <c r="I163" s="513"/>
      <c r="J163" s="390"/>
      <c r="K163" s="390"/>
      <c r="L163" s="390"/>
      <c r="M163" s="390"/>
      <c r="N163" s="390"/>
      <c r="O163" s="390"/>
      <c r="P163" s="390"/>
      <c r="Q163" s="390"/>
      <c r="R163" s="390"/>
      <c r="S163" s="390"/>
      <c r="T163" s="390"/>
      <c r="U163" s="390"/>
      <c r="V163" s="475"/>
      <c r="W163" s="475"/>
    </row>
    <row r="164" spans="1:23" s="336" customFormat="1">
      <c r="A164" s="510"/>
      <c r="B164" s="203" t="s">
        <v>452</v>
      </c>
      <c r="C164" s="113"/>
      <c r="D164" s="513"/>
      <c r="E164" s="113"/>
      <c r="F164" s="113"/>
      <c r="G164" s="15"/>
      <c r="H164" s="272"/>
      <c r="I164" s="513"/>
      <c r="J164" s="390"/>
      <c r="K164" s="390"/>
      <c r="L164" s="390"/>
      <c r="M164" s="390"/>
      <c r="N164" s="390"/>
      <c r="O164" s="390"/>
      <c r="P164" s="390"/>
      <c r="Q164" s="390"/>
      <c r="R164" s="390"/>
      <c r="S164" s="390"/>
      <c r="T164" s="390"/>
      <c r="U164" s="390"/>
      <c r="V164" s="475"/>
      <c r="W164" s="475"/>
    </row>
    <row r="165" spans="1:23" s="336" customFormat="1">
      <c r="A165" s="510"/>
      <c r="B165" s="533" t="s">
        <v>1056</v>
      </c>
      <c r="C165" s="113" t="s">
        <v>892</v>
      </c>
      <c r="D165" s="513"/>
      <c r="E165" s="113" t="s">
        <v>2</v>
      </c>
      <c r="F165" s="534">
        <v>2</v>
      </c>
      <c r="G165" s="15">
        <f>VLOOKUP(B165,материалы!$B$6:$G$162,6,0)</f>
        <v>0</v>
      </c>
      <c r="H165" s="272">
        <f t="shared" ref="H165:H173" si="10">F165*G165</f>
        <v>0</v>
      </c>
      <c r="I165" s="513"/>
      <c r="J165" s="390"/>
      <c r="K165" s="390"/>
      <c r="L165" s="390"/>
      <c r="M165" s="390"/>
      <c r="N165" s="390"/>
      <c r="O165" s="390"/>
      <c r="P165" s="390"/>
      <c r="Q165" s="390"/>
      <c r="R165" s="390"/>
      <c r="S165" s="390"/>
      <c r="T165" s="390"/>
      <c r="U165" s="390"/>
      <c r="V165" s="475"/>
      <c r="W165" s="475"/>
    </row>
    <row r="166" spans="1:23" s="336" customFormat="1">
      <c r="A166" s="510"/>
      <c r="B166" s="533" t="s">
        <v>576</v>
      </c>
      <c r="C166" s="113"/>
      <c r="D166" s="512"/>
      <c r="E166" s="113" t="s">
        <v>2</v>
      </c>
      <c r="F166" s="534">
        <v>1</v>
      </c>
      <c r="G166" s="15">
        <f>VLOOKUP(B166,материалы!$B$6:$G$162,6,0)</f>
        <v>0</v>
      </c>
      <c r="H166" s="272">
        <f t="shared" si="10"/>
        <v>0</v>
      </c>
      <c r="I166" s="513"/>
      <c r="J166" s="390"/>
      <c r="K166" s="390"/>
      <c r="L166" s="390"/>
      <c r="M166" s="390"/>
      <c r="N166" s="390"/>
      <c r="O166" s="390"/>
      <c r="P166" s="390"/>
      <c r="Q166" s="390"/>
      <c r="R166" s="390"/>
      <c r="S166" s="390"/>
      <c r="T166" s="390"/>
      <c r="U166" s="390"/>
      <c r="V166" s="475"/>
      <c r="W166" s="475"/>
    </row>
    <row r="167" spans="1:23" s="336" customFormat="1">
      <c r="A167" s="510"/>
      <c r="B167" s="535" t="s">
        <v>702</v>
      </c>
      <c r="C167" s="113" t="s">
        <v>902</v>
      </c>
      <c r="D167" s="512"/>
      <c r="E167" s="113" t="s">
        <v>2</v>
      </c>
      <c r="F167" s="534">
        <v>10</v>
      </c>
      <c r="G167" s="15">
        <f>VLOOKUP(B167,материалы!$B$6:$G$162,6,0)</f>
        <v>0</v>
      </c>
      <c r="H167" s="272">
        <f t="shared" si="10"/>
        <v>0</v>
      </c>
      <c r="I167" s="513"/>
      <c r="J167" s="390"/>
      <c r="K167" s="390"/>
      <c r="L167" s="390"/>
      <c r="M167" s="390"/>
      <c r="N167" s="390"/>
      <c r="O167" s="390"/>
      <c r="P167" s="390"/>
      <c r="Q167" s="390"/>
      <c r="R167" s="390"/>
      <c r="S167" s="390"/>
      <c r="T167" s="390"/>
      <c r="U167" s="390"/>
      <c r="V167" s="475"/>
      <c r="W167" s="475"/>
    </row>
    <row r="168" spans="1:23" s="336" customFormat="1">
      <c r="A168" s="510"/>
      <c r="B168" s="535" t="s">
        <v>56</v>
      </c>
      <c r="C168" s="511" t="s">
        <v>902</v>
      </c>
      <c r="D168" s="279"/>
      <c r="E168" s="113" t="s">
        <v>2</v>
      </c>
      <c r="F168" s="534">
        <v>6</v>
      </c>
      <c r="G168" s="15">
        <f>VLOOKUP(B168,материалы!$B$6:$G$162,6,0)</f>
        <v>0</v>
      </c>
      <c r="H168" s="272">
        <f t="shared" si="10"/>
        <v>0</v>
      </c>
      <c r="I168" s="513"/>
      <c r="J168" s="390"/>
      <c r="K168" s="390"/>
      <c r="L168" s="390"/>
      <c r="M168" s="390"/>
      <c r="N168" s="390"/>
      <c r="O168" s="390"/>
      <c r="P168" s="390"/>
      <c r="Q168" s="390"/>
      <c r="R168" s="390"/>
      <c r="S168" s="390"/>
      <c r="T168" s="390"/>
      <c r="U168" s="390"/>
      <c r="V168" s="475"/>
      <c r="W168" s="475"/>
    </row>
    <row r="169" spans="1:23" s="336" customFormat="1">
      <c r="A169" s="510"/>
      <c r="B169" s="533" t="s">
        <v>1055</v>
      </c>
      <c r="C169" s="113" t="s">
        <v>902</v>
      </c>
      <c r="D169" s="515"/>
      <c r="E169" s="113" t="s">
        <v>2</v>
      </c>
      <c r="F169" s="534">
        <v>17</v>
      </c>
      <c r="G169" s="15">
        <f>VLOOKUP(B169,материалы!$B$6:$G$162,6,0)</f>
        <v>0</v>
      </c>
      <c r="H169" s="272">
        <f t="shared" si="10"/>
        <v>0</v>
      </c>
      <c r="I169" s="513"/>
      <c r="J169" s="390"/>
      <c r="K169" s="390"/>
      <c r="L169" s="390"/>
      <c r="M169" s="390"/>
      <c r="N169" s="390"/>
      <c r="O169" s="390"/>
      <c r="P169" s="390"/>
      <c r="Q169" s="390"/>
      <c r="R169" s="390"/>
      <c r="S169" s="390"/>
      <c r="T169" s="390"/>
      <c r="U169" s="390"/>
      <c r="V169" s="475"/>
      <c r="W169" s="475"/>
    </row>
    <row r="170" spans="1:23" s="336" customFormat="1">
      <c r="A170" s="517"/>
      <c r="B170" s="533" t="s">
        <v>55</v>
      </c>
      <c r="C170" s="113"/>
      <c r="D170" s="279"/>
      <c r="E170" s="113" t="s">
        <v>2</v>
      </c>
      <c r="F170" s="534">
        <v>28</v>
      </c>
      <c r="G170" s="15">
        <f>VLOOKUP(B170,материалы!$B$6:$G$162,6,0)</f>
        <v>0</v>
      </c>
      <c r="H170" s="272">
        <f t="shared" si="10"/>
        <v>0</v>
      </c>
      <c r="I170" s="513"/>
      <c r="J170" s="390"/>
      <c r="K170" s="390"/>
      <c r="L170" s="390"/>
      <c r="M170" s="390"/>
      <c r="N170" s="390"/>
      <c r="O170" s="390"/>
      <c r="P170" s="390"/>
      <c r="Q170" s="390"/>
      <c r="R170" s="390"/>
      <c r="S170" s="390"/>
      <c r="T170" s="390"/>
      <c r="U170" s="390"/>
      <c r="V170" s="475"/>
      <c r="W170" s="475"/>
    </row>
    <row r="171" spans="1:23" s="336" customFormat="1">
      <c r="A171" s="510"/>
      <c r="B171" s="533" t="s">
        <v>942</v>
      </c>
      <c r="C171" s="113"/>
      <c r="D171" s="515"/>
      <c r="E171" s="113" t="s">
        <v>2</v>
      </c>
      <c r="F171" s="534">
        <v>2</v>
      </c>
      <c r="G171" s="15">
        <f>VLOOKUP(B171,материалы!$B$6:$G$162,6,0)</f>
        <v>0</v>
      </c>
      <c r="H171" s="272">
        <f t="shared" si="10"/>
        <v>0</v>
      </c>
      <c r="I171" s="513"/>
      <c r="J171" s="390"/>
      <c r="K171" s="390"/>
      <c r="L171" s="390"/>
      <c r="M171" s="390"/>
      <c r="N171" s="390"/>
      <c r="O171" s="390"/>
      <c r="P171" s="390"/>
      <c r="Q171" s="390"/>
      <c r="R171" s="390"/>
      <c r="S171" s="390"/>
      <c r="T171" s="390"/>
      <c r="U171" s="390"/>
      <c r="V171" s="475"/>
      <c r="W171" s="475"/>
    </row>
    <row r="172" spans="1:23" s="336" customFormat="1">
      <c r="A172" s="510"/>
      <c r="B172" s="533" t="s">
        <v>925</v>
      </c>
      <c r="C172" s="113"/>
      <c r="D172" s="515"/>
      <c r="E172" s="113" t="s">
        <v>2</v>
      </c>
      <c r="F172" s="534">
        <v>2</v>
      </c>
      <c r="G172" s="15">
        <f>VLOOKUP(B172,материалы!$B$6:$G$162,6,0)</f>
        <v>0</v>
      </c>
      <c r="H172" s="272">
        <f t="shared" si="10"/>
        <v>0</v>
      </c>
      <c r="I172" s="279"/>
      <c r="J172" s="390"/>
      <c r="K172" s="390"/>
      <c r="L172" s="390"/>
      <c r="M172" s="390"/>
      <c r="N172" s="390"/>
      <c r="O172" s="390"/>
      <c r="P172" s="390"/>
      <c r="Q172" s="390"/>
      <c r="R172" s="390"/>
      <c r="S172" s="390"/>
      <c r="T172" s="390"/>
      <c r="U172" s="390"/>
      <c r="V172" s="475"/>
      <c r="W172" s="475"/>
    </row>
    <row r="173" spans="1:23" s="336" customFormat="1">
      <c r="A173" s="510"/>
      <c r="B173" s="533" t="s">
        <v>926</v>
      </c>
      <c r="C173" s="113"/>
      <c r="D173" s="279"/>
      <c r="E173" s="113" t="s">
        <v>2</v>
      </c>
      <c r="F173" s="534">
        <v>2</v>
      </c>
      <c r="G173" s="15">
        <f>VLOOKUP(B173,материалы!$B$6:$G$162,6,0)</f>
        <v>0</v>
      </c>
      <c r="H173" s="272">
        <f t="shared" si="10"/>
        <v>0</v>
      </c>
      <c r="I173" s="513"/>
      <c r="J173" s="390"/>
      <c r="K173" s="390"/>
      <c r="L173" s="390"/>
      <c r="M173" s="390"/>
      <c r="N173" s="390"/>
      <c r="O173" s="390"/>
      <c r="P173" s="390"/>
      <c r="Q173" s="390"/>
      <c r="R173" s="390"/>
      <c r="S173" s="390"/>
      <c r="T173" s="390"/>
      <c r="U173" s="390"/>
      <c r="V173" s="475"/>
      <c r="W173" s="475"/>
    </row>
    <row r="174" spans="1:23" s="336" customFormat="1" ht="47.25">
      <c r="A174" s="447"/>
      <c r="B174" s="535" t="s">
        <v>1147</v>
      </c>
      <c r="C174" s="514"/>
      <c r="D174" s="513"/>
      <c r="E174" s="516" t="s">
        <v>157</v>
      </c>
      <c r="F174" s="534">
        <v>1</v>
      </c>
      <c r="G174" s="15">
        <f>VLOOKUP(B174,материалы!$B$6:$G$162,6,0)</f>
        <v>0</v>
      </c>
      <c r="H174" s="272">
        <f t="shared" ref="H174" si="11">G174*F174</f>
        <v>0</v>
      </c>
      <c r="I174" s="513"/>
      <c r="J174" s="390"/>
      <c r="K174" s="390"/>
      <c r="L174" s="390"/>
      <c r="M174" s="390"/>
      <c r="N174" s="390"/>
      <c r="O174" s="390"/>
      <c r="P174" s="390"/>
      <c r="Q174" s="390"/>
      <c r="R174" s="390"/>
      <c r="S174" s="390"/>
      <c r="T174" s="390"/>
      <c r="U174" s="390"/>
      <c r="V174" s="491"/>
      <c r="W174" s="491"/>
    </row>
    <row r="175" spans="1:23" s="49" customFormat="1">
      <c r="A175" s="222" t="s">
        <v>808</v>
      </c>
      <c r="B175" s="223" t="s">
        <v>792</v>
      </c>
      <c r="C175" s="224"/>
      <c r="D175" s="224"/>
      <c r="E175" s="224"/>
      <c r="F175" s="225"/>
      <c r="G175" s="226"/>
      <c r="H175" s="227"/>
      <c r="I175" s="228"/>
      <c r="J175" s="425"/>
      <c r="K175" s="425"/>
      <c r="L175" s="425"/>
      <c r="M175" s="425"/>
      <c r="N175" s="425"/>
      <c r="O175" s="425"/>
      <c r="P175" s="425"/>
      <c r="Q175" s="425"/>
      <c r="R175" s="425"/>
      <c r="S175" s="425"/>
      <c r="T175" s="425"/>
      <c r="U175" s="425"/>
    </row>
    <row r="176" spans="1:23" s="49" customFormat="1">
      <c r="A176" s="229" t="s">
        <v>809</v>
      </c>
      <c r="B176" s="230" t="s">
        <v>792</v>
      </c>
      <c r="C176" s="231"/>
      <c r="D176" s="231"/>
      <c r="E176" s="231"/>
      <c r="F176" s="232"/>
      <c r="G176" s="233"/>
      <c r="H176" s="522">
        <f>H177+H179</f>
        <v>0</v>
      </c>
      <c r="I176" s="235"/>
      <c r="J176" s="425"/>
      <c r="K176" s="425"/>
      <c r="L176" s="425"/>
      <c r="M176" s="425"/>
      <c r="N176" s="425"/>
      <c r="O176" s="425"/>
      <c r="P176" s="425"/>
      <c r="Q176" s="425"/>
      <c r="R176" s="425"/>
      <c r="S176" s="425"/>
      <c r="T176" s="425"/>
      <c r="U176" s="425"/>
    </row>
    <row r="177" spans="1:21" s="50" customFormat="1">
      <c r="A177" s="214"/>
      <c r="B177" s="216" t="s">
        <v>791</v>
      </c>
      <c r="C177" s="217"/>
      <c r="D177" s="217"/>
      <c r="E177" s="217"/>
      <c r="F177" s="218"/>
      <c r="G177" s="219"/>
      <c r="H177" s="523">
        <f>SUM(H178:H178)</f>
        <v>0</v>
      </c>
      <c r="I177" s="221"/>
      <c r="J177" s="390"/>
      <c r="K177" s="390"/>
      <c r="L177" s="390"/>
      <c r="M177" s="390"/>
      <c r="N177" s="390"/>
      <c r="O177" s="390"/>
      <c r="P177" s="390"/>
      <c r="Q177" s="390"/>
      <c r="R177" s="390"/>
      <c r="S177" s="390"/>
      <c r="T177" s="390"/>
      <c r="U177" s="390"/>
    </row>
    <row r="178" spans="1:21" s="50" customFormat="1">
      <c r="A178" s="214"/>
      <c r="B178" s="237" t="s">
        <v>795</v>
      </c>
      <c r="C178" s="217"/>
      <c r="D178" s="217"/>
      <c r="E178" s="217" t="s">
        <v>794</v>
      </c>
      <c r="F178" s="238">
        <v>1</v>
      </c>
      <c r="G178" s="219">
        <f>работа!E9</f>
        <v>0</v>
      </c>
      <c r="H178" s="219">
        <f t="shared" ref="H178" si="12">G178*F178</f>
        <v>0</v>
      </c>
      <c r="I178" s="221"/>
      <c r="J178" s="390"/>
      <c r="K178" s="390"/>
      <c r="L178" s="390"/>
      <c r="M178" s="390"/>
      <c r="N178" s="390"/>
      <c r="O178" s="390"/>
      <c r="P178" s="390"/>
      <c r="Q178" s="390"/>
      <c r="R178" s="390"/>
      <c r="S178" s="390"/>
      <c r="T178" s="390"/>
      <c r="U178" s="390"/>
    </row>
    <row r="179" spans="1:21" s="50" customFormat="1">
      <c r="A179" s="242"/>
      <c r="B179" s="243" t="s">
        <v>793</v>
      </c>
      <c r="C179" s="244"/>
      <c r="D179" s="244"/>
      <c r="E179" s="244"/>
      <c r="F179" s="245"/>
      <c r="G179" s="11"/>
      <c r="H179" s="524">
        <f>SUM(H180:H180)</f>
        <v>0</v>
      </c>
      <c r="I179" s="262"/>
      <c r="J179" s="390"/>
      <c r="K179" s="390"/>
      <c r="L179" s="390"/>
      <c r="M179" s="390"/>
      <c r="N179" s="390"/>
      <c r="O179" s="390"/>
      <c r="P179" s="390"/>
      <c r="Q179" s="390"/>
      <c r="R179" s="390"/>
      <c r="S179" s="390"/>
      <c r="T179" s="390"/>
      <c r="U179" s="390"/>
    </row>
    <row r="180" spans="1:21" s="50" customFormat="1">
      <c r="A180" s="247"/>
      <c r="B180" s="248" t="s">
        <v>796</v>
      </c>
      <c r="C180" s="247"/>
      <c r="D180" s="247"/>
      <c r="E180" s="247"/>
      <c r="F180" s="249"/>
      <c r="G180" s="15"/>
      <c r="H180" s="15">
        <f>G180*F180</f>
        <v>0</v>
      </c>
      <c r="I180" s="263"/>
      <c r="J180" s="390"/>
      <c r="K180" s="390"/>
      <c r="L180" s="390"/>
      <c r="M180" s="390"/>
      <c r="N180" s="390"/>
      <c r="O180" s="390"/>
      <c r="P180" s="390"/>
      <c r="Q180" s="390"/>
      <c r="R180" s="390"/>
      <c r="S180" s="390"/>
      <c r="T180" s="390"/>
      <c r="U180" s="390"/>
    </row>
    <row r="181" spans="1:21">
      <c r="A181" s="250"/>
      <c r="B181" s="251"/>
      <c r="C181" s="252"/>
      <c r="D181" s="250"/>
      <c r="E181" s="250"/>
      <c r="F181" s="252"/>
      <c r="G181" s="253" t="s">
        <v>1013</v>
      </c>
      <c r="H181" s="254" t="e">
        <f>H176+H16</f>
        <v>#N/A</v>
      </c>
      <c r="I181" s="525" t="s">
        <v>1146</v>
      </c>
    </row>
    <row r="182" spans="1:21">
      <c r="A182" s="256"/>
      <c r="B182" s="257"/>
      <c r="C182" s="258"/>
      <c r="D182" s="256"/>
      <c r="E182" s="256"/>
      <c r="F182" s="258"/>
      <c r="G182" s="526" t="s">
        <v>695</v>
      </c>
      <c r="H182" s="527">
        <f>H177+H17</f>
        <v>0</v>
      </c>
      <c r="I182" s="528"/>
    </row>
    <row r="183" spans="1:21">
      <c r="A183" s="256"/>
      <c r="B183" s="257"/>
      <c r="C183" s="258"/>
      <c r="D183" s="256"/>
      <c r="E183" s="256"/>
      <c r="F183" s="258"/>
      <c r="G183" s="526" t="s">
        <v>694</v>
      </c>
      <c r="H183" s="527" t="e">
        <f>H179+H21</f>
        <v>#N/A</v>
      </c>
      <c r="I183" s="528"/>
    </row>
    <row r="184" spans="1:21">
      <c r="A184" s="256"/>
      <c r="B184" s="257"/>
      <c r="C184" s="258"/>
      <c r="D184" s="256"/>
      <c r="E184" s="256"/>
      <c r="F184" s="258"/>
      <c r="G184" s="526" t="s">
        <v>878</v>
      </c>
      <c r="H184" s="527" t="e">
        <f>H181*20/120</f>
        <v>#N/A</v>
      </c>
      <c r="I184" s="528" t="s">
        <v>1145</v>
      </c>
    </row>
    <row r="185" spans="1:21" s="499" customFormat="1" ht="18.75">
      <c r="A185" s="466"/>
      <c r="B185" s="466"/>
      <c r="C185" s="49"/>
      <c r="D185" s="49"/>
      <c r="E185" s="466"/>
      <c r="F185" s="49"/>
      <c r="G185" s="49"/>
      <c r="H185" s="49"/>
      <c r="I185" s="470"/>
      <c r="M185" s="500"/>
    </row>
    <row r="186" spans="1:21" s="503" customFormat="1" ht="18.75">
      <c r="A186" s="43"/>
      <c r="B186" s="529" t="s">
        <v>1148</v>
      </c>
      <c r="C186" s="1"/>
      <c r="D186" s="1"/>
      <c r="E186" s="43"/>
      <c r="F186" s="1"/>
      <c r="G186" s="1"/>
      <c r="H186" s="530"/>
      <c r="I186" s="531"/>
      <c r="J186" s="502"/>
      <c r="K186" s="501"/>
      <c r="L186" s="501"/>
      <c r="M186" s="500"/>
    </row>
    <row r="187" spans="1:21">
      <c r="A187" s="507" t="s">
        <v>796</v>
      </c>
      <c r="B187" s="493" t="s">
        <v>1155</v>
      </c>
      <c r="C187" s="494"/>
      <c r="D187" s="494"/>
      <c r="E187" s="492"/>
      <c r="F187" s="495"/>
      <c r="G187" s="496"/>
      <c r="H187" s="497"/>
      <c r="I187" s="498"/>
      <c r="J187" s="110"/>
      <c r="K187" s="110"/>
      <c r="L187" s="110"/>
      <c r="M187" s="110"/>
      <c r="N187" s="110"/>
      <c r="O187" s="110"/>
      <c r="P187" s="110"/>
      <c r="Q187" s="110"/>
      <c r="R187" s="110"/>
      <c r="S187" s="110"/>
      <c r="T187" s="110"/>
      <c r="U187" s="110"/>
    </row>
    <row r="188" spans="1:21">
      <c r="A188" s="492"/>
      <c r="B188" s="506" t="s">
        <v>1152</v>
      </c>
      <c r="C188" s="494"/>
      <c r="D188" s="494"/>
      <c r="E188" s="492"/>
      <c r="F188" s="495"/>
      <c r="G188" s="496"/>
      <c r="H188" s="497"/>
      <c r="I188" s="498"/>
      <c r="J188" s="110"/>
      <c r="K188" s="110"/>
      <c r="L188" s="110"/>
      <c r="M188" s="110"/>
      <c r="N188" s="110"/>
      <c r="O188" s="110"/>
      <c r="P188" s="110"/>
      <c r="Q188" s="110"/>
      <c r="R188" s="110"/>
      <c r="S188" s="110"/>
      <c r="T188" s="110"/>
      <c r="U188" s="110"/>
    </row>
    <row r="189" spans="1:21">
      <c r="A189" s="492"/>
      <c r="B189" s="493" t="s">
        <v>1156</v>
      </c>
      <c r="C189" s="494"/>
      <c r="D189" s="494"/>
      <c r="E189" s="492"/>
      <c r="F189" s="495"/>
      <c r="G189" s="496"/>
      <c r="H189" s="497"/>
      <c r="I189" s="498"/>
      <c r="J189" s="110"/>
      <c r="K189" s="110"/>
      <c r="L189" s="110"/>
      <c r="M189" s="110"/>
      <c r="N189" s="110"/>
      <c r="O189" s="110"/>
      <c r="P189" s="110"/>
      <c r="Q189" s="110"/>
      <c r="R189" s="110"/>
      <c r="S189" s="110"/>
      <c r="T189" s="110"/>
      <c r="U189" s="110"/>
    </row>
    <row r="190" spans="1:21">
      <c r="A190" s="492"/>
      <c r="B190" s="493" t="s">
        <v>1154</v>
      </c>
      <c r="C190" s="494"/>
      <c r="D190" s="494"/>
      <c r="E190" s="492"/>
      <c r="F190" s="495"/>
      <c r="G190" s="496"/>
      <c r="H190" s="497"/>
      <c r="I190" s="498"/>
      <c r="J190" s="110"/>
      <c r="K190" s="110"/>
      <c r="L190" s="110"/>
      <c r="M190" s="110"/>
      <c r="N190" s="110"/>
      <c r="O190" s="110"/>
      <c r="P190" s="110"/>
      <c r="Q190" s="110"/>
      <c r="R190" s="110"/>
      <c r="S190" s="110"/>
      <c r="T190" s="110"/>
      <c r="U190" s="110"/>
    </row>
    <row r="191" spans="1:21">
      <c r="A191" s="492"/>
      <c r="B191" s="493" t="s">
        <v>1157</v>
      </c>
      <c r="C191" s="494"/>
      <c r="D191" s="494"/>
      <c r="E191" s="492"/>
      <c r="F191" s="495"/>
      <c r="G191" s="496"/>
      <c r="H191" s="497"/>
      <c r="I191" s="498"/>
      <c r="J191" s="110"/>
      <c r="K191" s="110"/>
      <c r="L191" s="110"/>
      <c r="M191" s="110"/>
      <c r="N191" s="110"/>
      <c r="O191" s="110"/>
      <c r="P191" s="110"/>
      <c r="Q191" s="110"/>
      <c r="R191" s="110"/>
      <c r="S191" s="110"/>
      <c r="T191" s="110"/>
      <c r="U191" s="110"/>
    </row>
    <row r="192" spans="1:21">
      <c r="A192" s="492"/>
      <c r="B192" s="493" t="s">
        <v>1153</v>
      </c>
      <c r="C192" s="494"/>
      <c r="D192" s="494"/>
      <c r="E192" s="492"/>
      <c r="F192" s="495"/>
      <c r="G192" s="496"/>
      <c r="H192" s="497"/>
      <c r="I192" s="498"/>
      <c r="J192" s="110"/>
      <c r="K192" s="110"/>
      <c r="L192" s="110"/>
      <c r="M192" s="110"/>
      <c r="N192" s="110"/>
      <c r="O192" s="110"/>
      <c r="P192" s="110"/>
      <c r="Q192" s="110"/>
      <c r="R192" s="110"/>
      <c r="S192" s="110"/>
      <c r="T192" s="110"/>
      <c r="U192" s="110"/>
    </row>
    <row r="193" spans="1:13" s="503" customFormat="1" ht="60" customHeight="1">
      <c r="A193" s="532" t="s">
        <v>796</v>
      </c>
      <c r="B193" s="537" t="s">
        <v>1149</v>
      </c>
      <c r="C193" s="537"/>
      <c r="D193" s="537"/>
      <c r="E193" s="537"/>
      <c r="F193" s="537"/>
      <c r="G193" s="537"/>
      <c r="H193" s="537"/>
      <c r="I193" s="537"/>
      <c r="J193" s="504"/>
      <c r="K193" s="504"/>
      <c r="L193" s="504"/>
      <c r="M193" s="500"/>
    </row>
    <row r="194" spans="1:13" s="503" customFormat="1" ht="38.25" customHeight="1">
      <c r="A194" s="532" t="s">
        <v>796</v>
      </c>
      <c r="B194" s="537" t="s">
        <v>1150</v>
      </c>
      <c r="C194" s="537"/>
      <c r="D194" s="537"/>
      <c r="E194" s="537"/>
      <c r="F194" s="537"/>
      <c r="G194" s="537"/>
      <c r="H194" s="537"/>
      <c r="I194" s="537"/>
      <c r="J194" s="504"/>
      <c r="K194" s="504"/>
      <c r="L194" s="504"/>
      <c r="M194" s="500"/>
    </row>
    <row r="195" spans="1:13" s="503" customFormat="1" ht="18.75">
      <c r="A195" s="532" t="s">
        <v>796</v>
      </c>
      <c r="B195" s="536" t="s">
        <v>1151</v>
      </c>
      <c r="C195" s="536"/>
      <c r="D195" s="536"/>
      <c r="E195" s="536"/>
      <c r="F195" s="536"/>
      <c r="G195" s="536"/>
      <c r="H195" s="536"/>
      <c r="I195" s="536"/>
      <c r="J195" s="505"/>
      <c r="K195" s="505"/>
      <c r="L195" s="505"/>
      <c r="M195" s="500"/>
    </row>
  </sheetData>
  <autoFilter ref="A12:I184" xr:uid="{530FCAFC-1438-40EE-88CB-94B8EA0A7763}"/>
  <sortState xmlns:xlrd2="http://schemas.microsoft.com/office/spreadsheetml/2017/richdata2" ref="B22:I173">
    <sortCondition ref="B22:B173"/>
  </sortState>
  <mergeCells count="6">
    <mergeCell ref="B195:I195"/>
    <mergeCell ref="B194:I194"/>
    <mergeCell ref="B193:I193"/>
    <mergeCell ref="A9:I9"/>
    <mergeCell ref="A10:I10"/>
    <mergeCell ref="A11:H11"/>
  </mergeCells>
  <pageMargins left="0.51181102362204722" right="0.31496062992125984" top="0.15748031496062992" bottom="0.15748031496062992" header="0.11811023622047245" footer="0.11811023622047245"/>
  <pageSetup paperSize="9" scale="36" fitToHeight="4"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E0293F-E8A3-4942-8BEB-166F4D9FC98F}">
  <sheetPr>
    <pageSetUpPr fitToPage="1"/>
  </sheetPr>
  <dimension ref="A1:S22"/>
  <sheetViews>
    <sheetView zoomScale="60" zoomScaleNormal="60" workbookViewId="0">
      <selection sqref="A1:G1"/>
    </sheetView>
  </sheetViews>
  <sheetFormatPr defaultRowHeight="15.75"/>
  <cols>
    <col min="1" max="1" width="13" style="430" bestFit="1" customWidth="1"/>
    <col min="2" max="2" width="66.140625" style="431" customWidth="1"/>
    <col min="3" max="4" width="14" style="391" customWidth="1"/>
    <col min="5" max="6" width="24.28515625" style="432" customWidth="1"/>
    <col min="7" max="7" width="64" style="432" customWidth="1"/>
    <col min="8" max="8" width="14.140625" style="391" customWidth="1"/>
    <col min="9" max="19" width="9.140625" style="391"/>
    <col min="20" max="16384" width="9.140625" style="110"/>
  </cols>
  <sheetData>
    <row r="1" spans="1:19" s="466" customFormat="1">
      <c r="A1" s="539" t="s">
        <v>1144</v>
      </c>
      <c r="B1" s="539"/>
      <c r="C1" s="539"/>
      <c r="D1" s="539"/>
      <c r="E1" s="539"/>
      <c r="F1" s="539"/>
      <c r="G1" s="539"/>
      <c r="H1" s="474"/>
      <c r="I1" s="474"/>
      <c r="J1" s="474"/>
      <c r="K1" s="474"/>
      <c r="L1" s="474"/>
      <c r="M1" s="474"/>
      <c r="N1" s="474"/>
      <c r="O1" s="474"/>
      <c r="P1" s="474"/>
      <c r="Q1" s="474"/>
      <c r="R1" s="474"/>
      <c r="S1" s="474"/>
    </row>
    <row r="2" spans="1:19">
      <c r="A2" s="552"/>
      <c r="B2" s="552"/>
      <c r="C2" s="552"/>
      <c r="D2" s="552"/>
      <c r="E2" s="552"/>
      <c r="F2" s="552"/>
      <c r="G2" s="392"/>
    </row>
    <row r="3" spans="1:19" ht="29.25" customHeight="1">
      <c r="A3" s="393" t="s">
        <v>443</v>
      </c>
      <c r="B3" s="394" t="s">
        <v>1</v>
      </c>
      <c r="C3" s="395" t="s">
        <v>881</v>
      </c>
      <c r="D3" s="395" t="s">
        <v>444</v>
      </c>
      <c r="E3" s="396" t="s">
        <v>1015</v>
      </c>
      <c r="F3" s="396" t="s">
        <v>1014</v>
      </c>
      <c r="G3" s="396" t="s">
        <v>697</v>
      </c>
    </row>
    <row r="4" spans="1:19" s="50" customFormat="1">
      <c r="A4" s="397">
        <v>11</v>
      </c>
      <c r="B4" s="398" t="s">
        <v>798</v>
      </c>
      <c r="C4" s="399"/>
      <c r="D4" s="400"/>
      <c r="E4" s="401"/>
      <c r="F4" s="402"/>
      <c r="G4" s="403"/>
      <c r="H4" s="390"/>
      <c r="I4" s="390"/>
      <c r="J4" s="390"/>
      <c r="K4" s="390"/>
      <c r="L4" s="390"/>
      <c r="M4" s="390"/>
      <c r="N4" s="390"/>
      <c r="O4" s="390"/>
      <c r="P4" s="390"/>
      <c r="Q4" s="390"/>
      <c r="R4" s="390"/>
      <c r="S4" s="390"/>
    </row>
    <row r="5" spans="1:19" s="50" customFormat="1">
      <c r="A5" s="404" t="s">
        <v>803</v>
      </c>
      <c r="B5" s="405" t="s">
        <v>468</v>
      </c>
      <c r="C5" s="406"/>
      <c r="D5" s="407"/>
      <c r="E5" s="408"/>
      <c r="F5" s="409"/>
      <c r="G5" s="410"/>
      <c r="H5" s="390"/>
      <c r="I5" s="390"/>
      <c r="J5" s="390"/>
      <c r="K5" s="390"/>
      <c r="L5" s="390"/>
      <c r="M5" s="390"/>
      <c r="N5" s="390"/>
      <c r="O5" s="390"/>
      <c r="P5" s="390"/>
      <c r="Q5" s="390"/>
      <c r="R5" s="390"/>
      <c r="S5" s="390"/>
    </row>
    <row r="6" spans="1:19" s="50" customFormat="1" ht="129.75" customHeight="1">
      <c r="A6" s="411"/>
      <c r="B6" s="412" t="s">
        <v>394</v>
      </c>
      <c r="C6" s="406" t="s">
        <v>794</v>
      </c>
      <c r="D6" s="413">
        <f>'ЛСР 11.05'!F18</f>
        <v>1</v>
      </c>
      <c r="E6" s="408"/>
      <c r="F6" s="408">
        <f>E6*D6</f>
        <v>0</v>
      </c>
      <c r="G6" s="509" t="s">
        <v>1158</v>
      </c>
      <c r="H6" s="390"/>
      <c r="I6" s="390"/>
      <c r="J6" s="390"/>
      <c r="K6" s="390"/>
      <c r="L6" s="390"/>
      <c r="M6" s="390"/>
      <c r="N6" s="390"/>
      <c r="O6" s="390"/>
      <c r="P6" s="390"/>
      <c r="Q6" s="390"/>
      <c r="R6" s="390"/>
      <c r="S6" s="390"/>
    </row>
    <row r="7" spans="1:19" s="50" customFormat="1">
      <c r="A7" s="411"/>
      <c r="B7" s="412" t="s">
        <v>459</v>
      </c>
      <c r="C7" s="406" t="s">
        <v>2</v>
      </c>
      <c r="D7" s="413">
        <f>'ЛСР 11.05'!F19</f>
        <v>10</v>
      </c>
      <c r="E7" s="408"/>
      <c r="F7" s="408">
        <f t="shared" ref="F7:F9" si="0">E7*D7</f>
        <v>0</v>
      </c>
      <c r="G7" s="410"/>
      <c r="H7" s="390"/>
      <c r="I7" s="390"/>
      <c r="J7" s="390"/>
      <c r="K7" s="390"/>
      <c r="L7" s="390"/>
      <c r="M7" s="390"/>
      <c r="N7" s="390"/>
      <c r="O7" s="390"/>
      <c r="P7" s="390"/>
      <c r="Q7" s="390"/>
      <c r="R7" s="390"/>
      <c r="S7" s="390"/>
    </row>
    <row r="8" spans="1:19" s="50" customFormat="1">
      <c r="A8" s="411"/>
      <c r="B8" s="412" t="s">
        <v>458</v>
      </c>
      <c r="C8" s="406" t="s">
        <v>794</v>
      </c>
      <c r="D8" s="413">
        <f>'ЛСР 11.05'!F20</f>
        <v>1</v>
      </c>
      <c r="E8" s="408"/>
      <c r="F8" s="408">
        <f t="shared" si="0"/>
        <v>0</v>
      </c>
      <c r="G8" s="410"/>
      <c r="H8" s="390"/>
      <c r="I8" s="390"/>
      <c r="J8" s="390"/>
      <c r="K8" s="390"/>
      <c r="L8" s="390"/>
      <c r="M8" s="390"/>
      <c r="N8" s="390"/>
      <c r="O8" s="390"/>
      <c r="P8" s="390"/>
      <c r="Q8" s="390"/>
      <c r="R8" s="390"/>
      <c r="S8" s="390"/>
    </row>
    <row r="9" spans="1:19" s="50" customFormat="1">
      <c r="A9" s="411"/>
      <c r="B9" s="412" t="s">
        <v>795</v>
      </c>
      <c r="C9" s="406" t="s">
        <v>794</v>
      </c>
      <c r="D9" s="413">
        <f>'ЛСР 11.05'!F178</f>
        <v>1</v>
      </c>
      <c r="E9" s="408"/>
      <c r="F9" s="408">
        <f t="shared" si="0"/>
        <v>0</v>
      </c>
      <c r="G9" s="410"/>
      <c r="H9" s="390"/>
      <c r="I9" s="390"/>
      <c r="J9" s="390"/>
      <c r="K9" s="390"/>
      <c r="L9" s="390"/>
      <c r="M9" s="390"/>
      <c r="N9" s="390"/>
      <c r="O9" s="390"/>
      <c r="P9" s="390"/>
      <c r="Q9" s="390"/>
      <c r="R9" s="390"/>
      <c r="S9" s="390"/>
    </row>
    <row r="10" spans="1:19">
      <c r="A10" s="437"/>
      <c r="B10" s="478"/>
      <c r="C10" s="437"/>
      <c r="D10" s="436"/>
      <c r="E10" s="479" t="s">
        <v>1023</v>
      </c>
      <c r="F10" s="480">
        <f>SUM(F6:F9)</f>
        <v>0</v>
      </c>
      <c r="G10" s="481"/>
    </row>
    <row r="11" spans="1:19">
      <c r="E11" s="432" t="s">
        <v>1024</v>
      </c>
      <c r="F11" s="432">
        <f>F10-'ЛСР 11.05'!H182</f>
        <v>0</v>
      </c>
    </row>
    <row r="12" spans="1:19" s="499" customFormat="1" ht="18.75">
      <c r="A12" s="466"/>
      <c r="B12" s="466"/>
      <c r="C12" s="49"/>
      <c r="D12" s="49"/>
      <c r="E12" s="466"/>
      <c r="F12" s="49"/>
      <c r="G12" s="49"/>
      <c r="H12" s="49"/>
      <c r="I12" s="470"/>
      <c r="M12" s="500"/>
    </row>
    <row r="13" spans="1:19" s="503" customFormat="1" ht="18.75">
      <c r="A13" s="43"/>
      <c r="B13" s="529" t="s">
        <v>1148</v>
      </c>
      <c r="C13" s="1"/>
      <c r="D13" s="1"/>
      <c r="E13" s="43"/>
      <c r="F13" s="1"/>
      <c r="G13" s="1"/>
      <c r="H13" s="530"/>
      <c r="I13" s="531"/>
      <c r="J13" s="502"/>
      <c r="K13" s="501"/>
      <c r="L13" s="501"/>
      <c r="M13" s="500"/>
    </row>
    <row r="14" spans="1:19">
      <c r="A14" s="507" t="s">
        <v>796</v>
      </c>
      <c r="B14" s="493" t="s">
        <v>1155</v>
      </c>
      <c r="C14" s="494"/>
      <c r="D14" s="494"/>
      <c r="E14" s="492"/>
      <c r="F14" s="495"/>
      <c r="G14" s="496"/>
      <c r="H14" s="497"/>
      <c r="I14" s="498"/>
      <c r="J14" s="110"/>
      <c r="K14" s="110"/>
      <c r="L14" s="110"/>
      <c r="M14" s="110"/>
      <c r="N14" s="110"/>
      <c r="O14" s="110"/>
      <c r="P14" s="110"/>
      <c r="Q14" s="110"/>
      <c r="R14" s="110"/>
      <c r="S14" s="110"/>
    </row>
    <row r="15" spans="1:19">
      <c r="A15" s="492"/>
      <c r="B15" s="506" t="s">
        <v>1152</v>
      </c>
      <c r="C15" s="494"/>
      <c r="D15" s="494"/>
      <c r="E15" s="492"/>
      <c r="F15" s="495"/>
      <c r="G15" s="496"/>
      <c r="H15" s="497"/>
      <c r="I15" s="498"/>
      <c r="J15" s="110"/>
      <c r="K15" s="110"/>
      <c r="L15" s="110"/>
      <c r="M15" s="110"/>
      <c r="N15" s="110"/>
      <c r="O15" s="110"/>
      <c r="P15" s="110"/>
      <c r="Q15" s="110"/>
      <c r="R15" s="110"/>
      <c r="S15" s="110"/>
    </row>
    <row r="16" spans="1:19">
      <c r="A16" s="492"/>
      <c r="B16" s="493" t="s">
        <v>1156</v>
      </c>
      <c r="C16" s="494"/>
      <c r="D16" s="494"/>
      <c r="E16" s="492"/>
      <c r="F16" s="495"/>
      <c r="G16" s="496"/>
      <c r="H16" s="497"/>
      <c r="I16" s="498"/>
      <c r="J16" s="110"/>
      <c r="K16" s="110"/>
      <c r="L16" s="110"/>
      <c r="M16" s="110"/>
      <c r="N16" s="110"/>
      <c r="O16" s="110"/>
      <c r="P16" s="110"/>
      <c r="Q16" s="110"/>
      <c r="R16" s="110"/>
      <c r="S16" s="110"/>
    </row>
    <row r="17" spans="1:19">
      <c r="A17" s="492"/>
      <c r="B17" s="493" t="s">
        <v>1154</v>
      </c>
      <c r="C17" s="494"/>
      <c r="D17" s="494"/>
      <c r="E17" s="492"/>
      <c r="F17" s="495"/>
      <c r="G17" s="496"/>
      <c r="H17" s="497"/>
      <c r="I17" s="498"/>
      <c r="J17" s="110"/>
      <c r="K17" s="110"/>
      <c r="L17" s="110"/>
      <c r="M17" s="110"/>
      <c r="N17" s="110"/>
      <c r="O17" s="110"/>
      <c r="P17" s="110"/>
      <c r="Q17" s="110"/>
      <c r="R17" s="110"/>
      <c r="S17" s="110"/>
    </row>
    <row r="18" spans="1:19">
      <c r="A18" s="492"/>
      <c r="B18" s="493" t="s">
        <v>1157</v>
      </c>
      <c r="C18" s="494"/>
      <c r="D18" s="494"/>
      <c r="E18" s="492"/>
      <c r="F18" s="495"/>
      <c r="G18" s="496"/>
      <c r="H18" s="497"/>
      <c r="I18" s="498"/>
      <c r="J18" s="110"/>
      <c r="K18" s="110"/>
      <c r="L18" s="110"/>
      <c r="M18" s="110"/>
      <c r="N18" s="110"/>
      <c r="O18" s="110"/>
      <c r="P18" s="110"/>
      <c r="Q18" s="110"/>
      <c r="R18" s="110"/>
      <c r="S18" s="110"/>
    </row>
    <row r="19" spans="1:19">
      <c r="A19" s="492"/>
      <c r="B19" s="493" t="s">
        <v>1153</v>
      </c>
      <c r="C19" s="494"/>
      <c r="D19" s="494"/>
      <c r="E19" s="492"/>
      <c r="F19" s="495"/>
      <c r="G19" s="496"/>
      <c r="H19" s="497"/>
      <c r="I19" s="498"/>
      <c r="J19" s="110"/>
      <c r="K19" s="110"/>
      <c r="L19" s="110"/>
      <c r="M19" s="110"/>
      <c r="N19" s="110"/>
      <c r="O19" s="110"/>
      <c r="P19" s="110"/>
      <c r="Q19" s="110"/>
      <c r="R19" s="110"/>
      <c r="S19" s="110"/>
    </row>
    <row r="20" spans="1:19" s="503" customFormat="1" ht="60" customHeight="1">
      <c r="A20" s="532" t="s">
        <v>796</v>
      </c>
      <c r="B20" s="537" t="s">
        <v>1149</v>
      </c>
      <c r="C20" s="537"/>
      <c r="D20" s="537"/>
      <c r="E20" s="537"/>
      <c r="F20" s="537"/>
      <c r="G20" s="537"/>
      <c r="H20" s="537"/>
      <c r="I20" s="537"/>
      <c r="J20" s="504"/>
      <c r="K20" s="504"/>
      <c r="L20" s="504"/>
      <c r="M20" s="500"/>
    </row>
    <row r="21" spans="1:19" s="503" customFormat="1" ht="38.25" customHeight="1">
      <c r="A21" s="532" t="s">
        <v>796</v>
      </c>
      <c r="B21" s="537" t="s">
        <v>1150</v>
      </c>
      <c r="C21" s="537"/>
      <c r="D21" s="537"/>
      <c r="E21" s="537"/>
      <c r="F21" s="537"/>
      <c r="G21" s="537"/>
      <c r="H21" s="537"/>
      <c r="I21" s="537"/>
      <c r="J21" s="504"/>
      <c r="K21" s="504"/>
      <c r="L21" s="504"/>
      <c r="M21" s="500"/>
    </row>
    <row r="22" spans="1:19" s="503" customFormat="1" ht="18.75">
      <c r="A22" s="532" t="s">
        <v>796</v>
      </c>
      <c r="B22" s="536" t="s">
        <v>1151</v>
      </c>
      <c r="C22" s="536"/>
      <c r="D22" s="536"/>
      <c r="E22" s="536"/>
      <c r="F22" s="536"/>
      <c r="G22" s="536"/>
      <c r="H22" s="536"/>
      <c r="I22" s="536"/>
      <c r="J22" s="505"/>
      <c r="K22" s="505"/>
      <c r="L22" s="505"/>
      <c r="M22" s="500"/>
    </row>
  </sheetData>
  <mergeCells count="5">
    <mergeCell ref="B21:I21"/>
    <mergeCell ref="B20:I20"/>
    <mergeCell ref="B22:I22"/>
    <mergeCell ref="A1:G1"/>
    <mergeCell ref="A2:F2"/>
  </mergeCells>
  <pageMargins left="0.51181102362204722" right="0.31496062992125984" top="0.15748031496062992" bottom="0.15748031496062992" header="0.11811023622047245" footer="0.11811023622047245"/>
  <pageSetup paperSize="9" scale="44" fitToHeight="4" orientation="portrait" horizontalDpi="4294967295" verticalDpi="4294967295"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B39766-18E8-48CE-8D3D-ECE2E7AB14E7}">
  <sheetPr>
    <pageSetUpPr fitToPage="1"/>
  </sheetPr>
  <dimension ref="A1:W175"/>
  <sheetViews>
    <sheetView zoomScale="60" zoomScaleNormal="60" workbookViewId="0">
      <selection sqref="A1:I1"/>
    </sheetView>
  </sheetViews>
  <sheetFormatPr defaultRowHeight="15.75"/>
  <cols>
    <col min="1" max="1" width="13" style="430" bestFit="1" customWidth="1"/>
    <col min="2" max="2" width="66.140625" style="431" customWidth="1"/>
    <col min="3" max="3" width="20.28515625" style="391" customWidth="1"/>
    <col min="4" max="4" width="25" style="391" customWidth="1"/>
    <col min="5" max="6" width="14" style="391" customWidth="1"/>
    <col min="7" max="7" width="21.42578125" style="432" customWidth="1"/>
    <col min="8" max="8" width="24.28515625" style="432" customWidth="1"/>
    <col min="9" max="9" width="55.7109375" style="432" customWidth="1"/>
    <col min="10" max="10" width="9.5703125" style="391" customWidth="1"/>
    <col min="11" max="21" width="9.140625" style="391"/>
    <col min="22" max="16384" width="9.140625" style="110"/>
  </cols>
  <sheetData>
    <row r="1" spans="1:23" s="466" customFormat="1">
      <c r="A1" s="539" t="s">
        <v>1143</v>
      </c>
      <c r="B1" s="539"/>
      <c r="C1" s="539"/>
      <c r="D1" s="539"/>
      <c r="E1" s="539"/>
      <c r="F1" s="539"/>
      <c r="G1" s="539"/>
      <c r="H1" s="539"/>
      <c r="I1" s="539"/>
      <c r="J1" s="474"/>
      <c r="K1" s="474"/>
      <c r="L1" s="474"/>
      <c r="M1" s="474"/>
      <c r="N1" s="474"/>
      <c r="O1" s="474"/>
      <c r="P1" s="474"/>
      <c r="Q1" s="474"/>
      <c r="R1" s="474"/>
      <c r="S1" s="474"/>
      <c r="T1" s="474"/>
      <c r="U1" s="474"/>
    </row>
    <row r="2" spans="1:23">
      <c r="A2" s="552"/>
      <c r="B2" s="552"/>
      <c r="C2" s="552"/>
      <c r="D2" s="552"/>
      <c r="E2" s="552"/>
      <c r="F2" s="552"/>
      <c r="G2" s="552"/>
      <c r="H2" s="552"/>
      <c r="I2" s="392"/>
    </row>
    <row r="3" spans="1:23" ht="29.25" customHeight="1">
      <c r="A3" s="393" t="s">
        <v>443</v>
      </c>
      <c r="B3" s="394" t="s">
        <v>1</v>
      </c>
      <c r="C3" s="395" t="s">
        <v>879</v>
      </c>
      <c r="D3" s="395" t="s">
        <v>880</v>
      </c>
      <c r="E3" s="395" t="s">
        <v>881</v>
      </c>
      <c r="F3" s="395" t="s">
        <v>444</v>
      </c>
      <c r="G3" s="396" t="s">
        <v>1015</v>
      </c>
      <c r="H3" s="396" t="s">
        <v>1014</v>
      </c>
      <c r="I3" s="396" t="s">
        <v>697</v>
      </c>
    </row>
    <row r="4" spans="1:23" s="50" customFormat="1">
      <c r="A4" s="397">
        <v>11</v>
      </c>
      <c r="B4" s="398" t="s">
        <v>798</v>
      </c>
      <c r="C4" s="399"/>
      <c r="D4" s="399"/>
      <c r="E4" s="399"/>
      <c r="F4" s="400"/>
      <c r="G4" s="401"/>
      <c r="H4" s="402"/>
      <c r="I4" s="403"/>
      <c r="J4" s="390"/>
      <c r="K4" s="390"/>
      <c r="L4" s="390"/>
      <c r="M4" s="390"/>
      <c r="N4" s="390"/>
      <c r="O4" s="390"/>
      <c r="P4" s="390"/>
      <c r="Q4" s="390"/>
      <c r="R4" s="390"/>
      <c r="S4" s="390"/>
      <c r="T4" s="390"/>
      <c r="U4" s="390"/>
    </row>
    <row r="5" spans="1:23" s="50" customFormat="1">
      <c r="A5" s="404" t="s">
        <v>803</v>
      </c>
      <c r="B5" s="405" t="s">
        <v>468</v>
      </c>
      <c r="C5" s="406"/>
      <c r="D5" s="406"/>
      <c r="E5" s="406"/>
      <c r="F5" s="407"/>
      <c r="G5" s="408"/>
      <c r="H5" s="409"/>
      <c r="I5" s="410"/>
      <c r="J5" s="390"/>
      <c r="K5" s="390"/>
      <c r="L5" s="390"/>
      <c r="M5" s="390"/>
      <c r="N5" s="390"/>
      <c r="O5" s="390"/>
      <c r="P5" s="390"/>
      <c r="Q5" s="390"/>
      <c r="R5" s="390"/>
      <c r="S5" s="390"/>
      <c r="T5" s="390"/>
      <c r="U5" s="390"/>
    </row>
    <row r="6" spans="1:23" s="336" customFormat="1" ht="15">
      <c r="A6" s="414"/>
      <c r="B6" s="415" t="s">
        <v>1075</v>
      </c>
      <c r="C6" s="416"/>
      <c r="D6" s="433"/>
      <c r="E6" s="416" t="s">
        <v>450</v>
      </c>
      <c r="F6" s="416">
        <f>SUMIF('ЛСР 11.05'!$B$22:$B$180,VLOOKUP(B6,$B$6:$B$162,1,0),'ЛСР 11.05'!$F$22:$F$180)</f>
        <v>0</v>
      </c>
      <c r="G6" s="418"/>
      <c r="H6" s="482">
        <f>F6*G6</f>
        <v>0</v>
      </c>
      <c r="I6" s="388"/>
      <c r="J6" s="390"/>
      <c r="K6" s="390"/>
      <c r="L6" s="390"/>
      <c r="M6" s="390"/>
      <c r="N6" s="390"/>
      <c r="O6" s="390"/>
      <c r="P6" s="390"/>
      <c r="Q6" s="390"/>
      <c r="R6" s="390"/>
      <c r="S6" s="390"/>
      <c r="T6" s="390"/>
      <c r="U6" s="390"/>
      <c r="V6" s="475"/>
      <c r="W6" s="475"/>
    </row>
    <row r="7" spans="1:23" s="336" customFormat="1" ht="15">
      <c r="A7" s="414"/>
      <c r="B7" s="415" t="s">
        <v>1138</v>
      </c>
      <c r="C7" s="416"/>
      <c r="D7" s="388"/>
      <c r="E7" s="416" t="s">
        <v>450</v>
      </c>
      <c r="F7" s="416">
        <f>SUMIF('ЛСР 11.05'!$B$22:$B$180,VLOOKUP(B7,$B$7:$B$162,1,0),'ЛСР 11.05'!$F$22:$F$180)</f>
        <v>0</v>
      </c>
      <c r="G7" s="418"/>
      <c r="H7" s="482">
        <f t="shared" ref="H7:H71" si="0">F7*G7</f>
        <v>0</v>
      </c>
      <c r="I7" s="388"/>
      <c r="J7" s="390"/>
      <c r="K7" s="390"/>
      <c r="L7" s="390"/>
      <c r="M7" s="390"/>
      <c r="N7" s="390"/>
      <c r="O7" s="390"/>
      <c r="P7" s="390"/>
      <c r="Q7" s="390"/>
      <c r="R7" s="390"/>
      <c r="S7" s="390"/>
      <c r="T7" s="390"/>
      <c r="U7" s="390"/>
      <c r="V7" s="475"/>
      <c r="W7" s="475"/>
    </row>
    <row r="8" spans="1:23" s="336" customFormat="1" ht="15">
      <c r="A8" s="414"/>
      <c r="B8" s="415" t="s">
        <v>1107</v>
      </c>
      <c r="C8" s="416"/>
      <c r="D8" s="388"/>
      <c r="E8" s="416" t="s">
        <v>450</v>
      </c>
      <c r="F8" s="416">
        <f>SUMIF('ЛСР 11.05'!$B$22:$B$180,VLOOKUP(B8,$B$7:$B$162,1,0),'ЛСР 11.05'!$F$22:$F$180)</f>
        <v>0</v>
      </c>
      <c r="G8" s="418"/>
      <c r="H8" s="482">
        <f t="shared" si="0"/>
        <v>0</v>
      </c>
      <c r="I8" s="388"/>
      <c r="J8" s="390"/>
      <c r="K8" s="390"/>
      <c r="L8" s="390"/>
      <c r="M8" s="390"/>
      <c r="N8" s="390"/>
      <c r="O8" s="390"/>
      <c r="P8" s="390"/>
      <c r="Q8" s="390"/>
      <c r="R8" s="390"/>
      <c r="S8" s="390"/>
      <c r="T8" s="390"/>
      <c r="U8" s="390"/>
      <c r="V8" s="475"/>
      <c r="W8" s="475"/>
    </row>
    <row r="9" spans="1:23" s="336" customFormat="1" ht="15">
      <c r="A9" s="414"/>
      <c r="B9" s="415" t="s">
        <v>484</v>
      </c>
      <c r="C9" s="421"/>
      <c r="D9" s="435"/>
      <c r="E9" s="422" t="s">
        <v>450</v>
      </c>
      <c r="F9" s="416">
        <f>SUMIF('ЛСР 11.05'!$B$22:$B$180,VLOOKUP(B9,$B$7:$B$162,1,0),'ЛСР 11.05'!$F$22:$F$180)</f>
        <v>31</v>
      </c>
      <c r="G9" s="418"/>
      <c r="H9" s="482">
        <f t="shared" si="0"/>
        <v>0</v>
      </c>
      <c r="I9" s="388"/>
      <c r="J9" s="390"/>
      <c r="K9" s="390"/>
      <c r="L9" s="390"/>
      <c r="M9" s="390"/>
      <c r="N9" s="390"/>
      <c r="O9" s="390"/>
      <c r="P9" s="390"/>
      <c r="Q9" s="390"/>
      <c r="R9" s="390"/>
      <c r="S9" s="390"/>
      <c r="T9" s="390"/>
      <c r="U9" s="390"/>
      <c r="V9" s="475"/>
      <c r="W9" s="475"/>
    </row>
    <row r="10" spans="1:23" s="336" customFormat="1" ht="15">
      <c r="A10" s="414"/>
      <c r="B10" s="415" t="s">
        <v>1067</v>
      </c>
      <c r="C10" s="416"/>
      <c r="D10" s="435"/>
      <c r="E10" s="416" t="s">
        <v>450</v>
      </c>
      <c r="F10" s="416">
        <f>SUMIF('ЛСР 11.05'!$B$22:$B$180,VLOOKUP(B10,$B$7:$B$162,1,0),'ЛСР 11.05'!$F$22:$F$180)</f>
        <v>0</v>
      </c>
      <c r="G10" s="418"/>
      <c r="H10" s="482">
        <f t="shared" si="0"/>
        <v>0</v>
      </c>
      <c r="I10" s="388"/>
      <c r="J10" s="390"/>
      <c r="K10" s="390"/>
      <c r="L10" s="390"/>
      <c r="M10" s="390"/>
      <c r="N10" s="390"/>
      <c r="O10" s="390"/>
      <c r="P10" s="390"/>
      <c r="Q10" s="390"/>
      <c r="R10" s="390"/>
      <c r="S10" s="390"/>
      <c r="T10" s="390"/>
      <c r="U10" s="390"/>
      <c r="V10" s="475"/>
      <c r="W10" s="475"/>
    </row>
    <row r="11" spans="1:23" s="336" customFormat="1" ht="15">
      <c r="A11" s="414"/>
      <c r="B11" s="415" t="s">
        <v>957</v>
      </c>
      <c r="C11" s="416"/>
      <c r="D11" s="433"/>
      <c r="E11" s="416" t="s">
        <v>450</v>
      </c>
      <c r="F11" s="416">
        <f>SUMIF('ЛСР 11.05'!$B$22:$B$180,VLOOKUP(B11,$B$7:$B$162,1,0),'ЛСР 11.05'!$F$22:$F$180)</f>
        <v>8</v>
      </c>
      <c r="G11" s="418"/>
      <c r="H11" s="482">
        <f t="shared" si="0"/>
        <v>0</v>
      </c>
      <c r="I11" s="388"/>
      <c r="J11" s="390"/>
      <c r="K11" s="390"/>
      <c r="L11" s="390"/>
      <c r="M11" s="390"/>
      <c r="N11" s="390"/>
      <c r="O11" s="390"/>
      <c r="P11" s="390"/>
      <c r="Q11" s="390"/>
      <c r="R11" s="390"/>
      <c r="S11" s="390"/>
      <c r="T11" s="390"/>
      <c r="U11" s="390"/>
      <c r="V11" s="475"/>
      <c r="W11" s="475"/>
    </row>
    <row r="12" spans="1:23" s="336" customFormat="1" ht="15">
      <c r="A12" s="414"/>
      <c r="B12" s="415" t="s">
        <v>915</v>
      </c>
      <c r="C12" s="416"/>
      <c r="D12" s="389"/>
      <c r="E12" s="416" t="s">
        <v>450</v>
      </c>
      <c r="F12" s="416">
        <f>SUMIF('ЛСР 11.05'!$B$22:$B$180,VLOOKUP(B12,$B$7:$B$162,1,0),'ЛСР 11.05'!$F$22:$F$180)</f>
        <v>8</v>
      </c>
      <c r="G12" s="418"/>
      <c r="H12" s="482">
        <f t="shared" si="0"/>
        <v>0</v>
      </c>
      <c r="I12" s="388"/>
      <c r="J12" s="390"/>
      <c r="K12" s="390"/>
      <c r="L12" s="390"/>
      <c r="M12" s="390"/>
      <c r="N12" s="390"/>
      <c r="O12" s="390"/>
      <c r="P12" s="390"/>
      <c r="Q12" s="390"/>
      <c r="R12" s="390"/>
      <c r="S12" s="390"/>
      <c r="T12" s="390"/>
      <c r="U12" s="390"/>
      <c r="V12" s="475"/>
      <c r="W12" s="475"/>
    </row>
    <row r="13" spans="1:23" s="336" customFormat="1" ht="15">
      <c r="A13" s="414"/>
      <c r="B13" s="415" t="s">
        <v>970</v>
      </c>
      <c r="C13" s="416"/>
      <c r="D13" s="435"/>
      <c r="E13" s="416" t="s">
        <v>2</v>
      </c>
      <c r="F13" s="416">
        <f>SUMIF('ЛСР 11.05'!$B$22:$B$180,VLOOKUP(B13,$B$7:$B$162,1,0),'ЛСР 11.05'!$F$22:$F$180)</f>
        <v>0</v>
      </c>
      <c r="G13" s="418"/>
      <c r="H13" s="482">
        <f t="shared" si="0"/>
        <v>0</v>
      </c>
      <c r="I13" s="388"/>
      <c r="J13" s="390"/>
      <c r="K13" s="390"/>
      <c r="L13" s="390"/>
      <c r="M13" s="390"/>
      <c r="N13" s="390"/>
      <c r="O13" s="390"/>
      <c r="P13" s="390"/>
      <c r="Q13" s="390"/>
      <c r="R13" s="390"/>
      <c r="S13" s="390"/>
      <c r="T13" s="390"/>
      <c r="U13" s="390"/>
      <c r="V13" s="475"/>
      <c r="W13" s="475"/>
    </row>
    <row r="14" spans="1:23" s="336" customFormat="1" ht="15">
      <c r="A14" s="414"/>
      <c r="B14" s="415" t="s">
        <v>1104</v>
      </c>
      <c r="C14" s="416"/>
      <c r="D14" s="389"/>
      <c r="E14" s="416" t="s">
        <v>450</v>
      </c>
      <c r="F14" s="416">
        <f>SUMIF('ЛСР 11.05'!$B$22:$B$180,VLOOKUP(B14,$B$7:$B$162,1,0),'ЛСР 11.05'!$F$22:$F$180)</f>
        <v>8</v>
      </c>
      <c r="G14" s="418"/>
      <c r="H14" s="482">
        <f t="shared" si="0"/>
        <v>0</v>
      </c>
      <c r="I14" s="388"/>
      <c r="J14" s="390"/>
      <c r="K14" s="390"/>
      <c r="L14" s="390"/>
      <c r="M14" s="390"/>
      <c r="N14" s="390"/>
      <c r="O14" s="390"/>
      <c r="P14" s="390"/>
      <c r="Q14" s="390"/>
      <c r="R14" s="390"/>
      <c r="S14" s="390"/>
      <c r="T14" s="390"/>
      <c r="U14" s="390"/>
      <c r="V14" s="475"/>
      <c r="W14" s="475"/>
    </row>
    <row r="15" spans="1:23" s="336" customFormat="1" ht="30">
      <c r="A15" s="414"/>
      <c r="B15" s="415" t="s">
        <v>482</v>
      </c>
      <c r="C15" s="416"/>
      <c r="D15" s="389"/>
      <c r="E15" s="416" t="s">
        <v>450</v>
      </c>
      <c r="F15" s="416">
        <f>SUMIF('ЛСР 11.05'!$B$22:$B$180,VLOOKUP(B15,$B$7:$B$162,1,0),'ЛСР 11.05'!$F$22:$F$180)</f>
        <v>0</v>
      </c>
      <c r="G15" s="418"/>
      <c r="H15" s="482">
        <f t="shared" si="0"/>
        <v>0</v>
      </c>
      <c r="I15" s="388"/>
      <c r="J15" s="390"/>
      <c r="K15" s="390"/>
      <c r="L15" s="390"/>
      <c r="M15" s="390"/>
      <c r="N15" s="390"/>
      <c r="O15" s="390"/>
      <c r="P15" s="390"/>
      <c r="Q15" s="390"/>
      <c r="R15" s="390"/>
      <c r="S15" s="390"/>
      <c r="T15" s="390"/>
      <c r="U15" s="390"/>
      <c r="V15" s="475"/>
      <c r="W15" s="475"/>
    </row>
    <row r="16" spans="1:23" s="336" customFormat="1" ht="15">
      <c r="A16" s="414"/>
      <c r="B16" s="415" t="s">
        <v>576</v>
      </c>
      <c r="C16" s="416"/>
      <c r="D16" s="388"/>
      <c r="E16" s="416" t="s">
        <v>2</v>
      </c>
      <c r="F16" s="416">
        <f>SUMIF('ЛСР 11.05'!$B$22:$B$180,VLOOKUP(B16,$B$7:$B$162,1,0),'ЛСР 11.05'!$F$22:$F$180)</f>
        <v>1</v>
      </c>
      <c r="G16" s="418"/>
      <c r="H16" s="482">
        <f t="shared" si="0"/>
        <v>0</v>
      </c>
      <c r="I16" s="388"/>
      <c r="J16" s="390"/>
      <c r="K16" s="390"/>
      <c r="L16" s="390"/>
      <c r="M16" s="390"/>
      <c r="N16" s="390"/>
      <c r="O16" s="390"/>
      <c r="P16" s="390"/>
      <c r="Q16" s="390"/>
      <c r="R16" s="390"/>
      <c r="S16" s="390"/>
      <c r="T16" s="390"/>
      <c r="U16" s="390"/>
      <c r="V16" s="475"/>
      <c r="W16" s="475"/>
    </row>
    <row r="17" spans="1:23" s="336" customFormat="1" ht="15">
      <c r="A17" s="414"/>
      <c r="B17" s="415" t="s">
        <v>1034</v>
      </c>
      <c r="C17" s="416"/>
      <c r="D17" s="389"/>
      <c r="E17" s="416" t="s">
        <v>450</v>
      </c>
      <c r="F17" s="416">
        <f>SUMIF('ЛСР 11.05'!$B$22:$B$180,VLOOKUP(B17,$B$7:$B$162,1,0),'ЛСР 11.05'!$F$22:$F$180)</f>
        <v>0</v>
      </c>
      <c r="G17" s="418"/>
      <c r="H17" s="482">
        <f t="shared" si="0"/>
        <v>0</v>
      </c>
      <c r="I17" s="435"/>
      <c r="J17" s="390"/>
      <c r="K17" s="390"/>
      <c r="L17" s="390"/>
      <c r="M17" s="390"/>
      <c r="N17" s="390"/>
      <c r="O17" s="390"/>
      <c r="P17" s="390"/>
      <c r="Q17" s="390"/>
      <c r="R17" s="390"/>
      <c r="S17" s="390"/>
      <c r="T17" s="390"/>
      <c r="U17" s="390"/>
      <c r="V17" s="475"/>
      <c r="W17" s="475"/>
    </row>
    <row r="18" spans="1:23" s="336" customFormat="1" ht="15">
      <c r="A18" s="414"/>
      <c r="B18" s="415" t="s">
        <v>1137</v>
      </c>
      <c r="C18" s="416"/>
      <c r="D18" s="388"/>
      <c r="E18" s="416" t="s">
        <v>450</v>
      </c>
      <c r="F18" s="416">
        <f>SUMIF('ЛСР 11.05'!$B$22:$B$180,VLOOKUP(B18,$B$7:$B$162,1,0),'ЛСР 11.05'!$F$22:$F$180)</f>
        <v>0</v>
      </c>
      <c r="G18" s="418"/>
      <c r="H18" s="482">
        <f t="shared" si="0"/>
        <v>0</v>
      </c>
      <c r="I18" s="388"/>
      <c r="J18" s="390"/>
      <c r="K18" s="390"/>
      <c r="L18" s="390"/>
      <c r="M18" s="390"/>
      <c r="N18" s="390"/>
      <c r="O18" s="390"/>
      <c r="P18" s="390"/>
      <c r="Q18" s="390"/>
      <c r="R18" s="390"/>
      <c r="S18" s="390"/>
      <c r="T18" s="390"/>
      <c r="U18" s="390"/>
      <c r="V18" s="475"/>
      <c r="W18" s="475"/>
    </row>
    <row r="19" spans="1:23" s="336" customFormat="1" ht="15">
      <c r="A19" s="419"/>
      <c r="B19" s="415" t="s">
        <v>1074</v>
      </c>
      <c r="C19" s="416" t="s">
        <v>892</v>
      </c>
      <c r="D19" s="435"/>
      <c r="E19" s="416" t="s">
        <v>450</v>
      </c>
      <c r="F19" s="416">
        <f>SUMIF('ЛСР 11.05'!$B$22:$B$180,VLOOKUP(B19,$B$7:$B$162,1,0),'ЛСР 11.05'!$F$22:$F$180)</f>
        <v>0</v>
      </c>
      <c r="G19" s="418"/>
      <c r="H19" s="482">
        <f t="shared" si="0"/>
        <v>0</v>
      </c>
      <c r="I19" s="388"/>
      <c r="J19" s="390"/>
      <c r="K19" s="390"/>
      <c r="L19" s="390"/>
      <c r="M19" s="390"/>
      <c r="N19" s="390"/>
      <c r="O19" s="390"/>
      <c r="P19" s="390"/>
      <c r="Q19" s="390"/>
      <c r="R19" s="390"/>
      <c r="S19" s="390"/>
      <c r="T19" s="390"/>
      <c r="U19" s="390"/>
      <c r="V19" s="475"/>
      <c r="W19" s="475"/>
    </row>
    <row r="20" spans="1:23" s="336" customFormat="1" ht="15">
      <c r="A20" s="414"/>
      <c r="B20" s="415" t="s">
        <v>1139</v>
      </c>
      <c r="C20" s="416" t="s">
        <v>1140</v>
      </c>
      <c r="D20" s="388"/>
      <c r="E20" s="416" t="s">
        <v>2</v>
      </c>
      <c r="F20" s="416">
        <f>SUMIF('ЛСР 11.05'!$B$22:$B$180,VLOOKUP(B20,$B$7:$B$162,1,0),'ЛСР 11.05'!$F$22:$F$180)</f>
        <v>0</v>
      </c>
      <c r="G20" s="418"/>
      <c r="H20" s="482">
        <f t="shared" si="0"/>
        <v>0</v>
      </c>
      <c r="I20" s="388"/>
      <c r="J20" s="390"/>
      <c r="K20" s="390"/>
      <c r="L20" s="390"/>
      <c r="M20" s="390"/>
      <c r="N20" s="390"/>
      <c r="O20" s="390"/>
      <c r="P20" s="390"/>
      <c r="Q20" s="390"/>
      <c r="R20" s="390"/>
      <c r="S20" s="390"/>
      <c r="T20" s="390"/>
      <c r="U20" s="390"/>
      <c r="V20" s="475"/>
      <c r="W20" s="475"/>
    </row>
    <row r="21" spans="1:23" s="336" customFormat="1" ht="15">
      <c r="A21" s="414"/>
      <c r="B21" s="415" t="s">
        <v>1056</v>
      </c>
      <c r="C21" s="416" t="s">
        <v>892</v>
      </c>
      <c r="D21" s="388"/>
      <c r="E21" s="416" t="s">
        <v>450</v>
      </c>
      <c r="F21" s="416">
        <f>SUMIF('ЛСР 11.05'!$B$22:$B$180,VLOOKUP(B21,$B$7:$B$162,1,0),'ЛСР 11.05'!$F$22:$F$180)</f>
        <v>6</v>
      </c>
      <c r="G21" s="418"/>
      <c r="H21" s="482">
        <f t="shared" si="0"/>
        <v>0</v>
      </c>
      <c r="I21" s="388"/>
      <c r="J21" s="390"/>
      <c r="K21" s="390"/>
      <c r="L21" s="390"/>
      <c r="M21" s="390"/>
      <c r="N21" s="390"/>
      <c r="O21" s="390"/>
      <c r="P21" s="390"/>
      <c r="Q21" s="390"/>
      <c r="R21" s="390"/>
      <c r="S21" s="390"/>
      <c r="T21" s="390"/>
      <c r="U21" s="390"/>
      <c r="V21" s="475"/>
      <c r="W21" s="475"/>
    </row>
    <row r="22" spans="1:23" s="336" customFormat="1" ht="15">
      <c r="A22" s="414"/>
      <c r="B22" s="415" t="s">
        <v>1119</v>
      </c>
      <c r="C22" s="416" t="s">
        <v>892</v>
      </c>
      <c r="D22" s="388"/>
      <c r="E22" s="416" t="s">
        <v>2</v>
      </c>
      <c r="F22" s="416">
        <f>SUMIF('ЛСР 11.05'!$B$22:$B$180,VLOOKUP(B22,$B$7:$B$162,1,0),'ЛСР 11.05'!$F$22:$F$180)</f>
        <v>0</v>
      </c>
      <c r="G22" s="418"/>
      <c r="H22" s="482">
        <f t="shared" si="0"/>
        <v>0</v>
      </c>
      <c r="I22" s="388"/>
      <c r="J22" s="390"/>
      <c r="K22" s="390"/>
      <c r="L22" s="390"/>
      <c r="M22" s="390"/>
      <c r="N22" s="390"/>
      <c r="O22" s="390"/>
      <c r="P22" s="390"/>
      <c r="Q22" s="390"/>
      <c r="R22" s="390"/>
      <c r="S22" s="390"/>
      <c r="T22" s="390"/>
      <c r="U22" s="390"/>
      <c r="V22" s="475"/>
      <c r="W22" s="475"/>
    </row>
    <row r="23" spans="1:23" s="336" customFormat="1" ht="15">
      <c r="A23" s="414"/>
      <c r="B23" s="415" t="s">
        <v>1142</v>
      </c>
      <c r="C23" s="416"/>
      <c r="D23" s="388"/>
      <c r="E23" s="416" t="s">
        <v>2</v>
      </c>
      <c r="F23" s="416">
        <f>SUMIF('ЛСР 11.05'!$B$22:$B$180,VLOOKUP(B23,$B$7:$B$162,1,0),'ЛСР 11.05'!$F$22:$F$180)</f>
        <v>0</v>
      </c>
      <c r="G23" s="418"/>
      <c r="H23" s="482">
        <f t="shared" si="0"/>
        <v>0</v>
      </c>
      <c r="I23" s="388"/>
      <c r="J23" s="390"/>
      <c r="K23" s="390"/>
      <c r="L23" s="390"/>
      <c r="M23" s="390"/>
      <c r="N23" s="390"/>
      <c r="O23" s="390"/>
      <c r="P23" s="390"/>
      <c r="Q23" s="390"/>
      <c r="R23" s="390"/>
      <c r="S23" s="390"/>
      <c r="T23" s="390"/>
      <c r="U23" s="390"/>
      <c r="V23" s="475"/>
      <c r="W23" s="475"/>
    </row>
    <row r="24" spans="1:23" s="336" customFormat="1" ht="15">
      <c r="A24" s="414"/>
      <c r="B24" s="415" t="s">
        <v>1092</v>
      </c>
      <c r="C24" s="416"/>
      <c r="D24" s="435"/>
      <c r="E24" s="416" t="s">
        <v>450</v>
      </c>
      <c r="F24" s="416">
        <f>SUMIF('ЛСР 11.05'!$B$22:$B$180,VLOOKUP(B24,$B$7:$B$162,1,0),'ЛСР 11.05'!$F$22:$F$180)</f>
        <v>2</v>
      </c>
      <c r="G24" s="418"/>
      <c r="H24" s="482">
        <f t="shared" si="0"/>
        <v>0</v>
      </c>
      <c r="I24" s="388"/>
      <c r="J24" s="390"/>
      <c r="K24" s="390"/>
      <c r="L24" s="390"/>
      <c r="M24" s="390"/>
      <c r="N24" s="390"/>
      <c r="O24" s="390"/>
      <c r="P24" s="390"/>
      <c r="Q24" s="390"/>
      <c r="R24" s="390"/>
      <c r="S24" s="390"/>
      <c r="T24" s="390"/>
      <c r="U24" s="390"/>
      <c r="V24" s="475"/>
      <c r="W24" s="475"/>
    </row>
    <row r="25" spans="1:23" s="336" customFormat="1" ht="15">
      <c r="A25" s="414"/>
      <c r="B25" s="415" t="s">
        <v>925</v>
      </c>
      <c r="C25" s="416"/>
      <c r="D25" s="435"/>
      <c r="E25" s="416" t="s">
        <v>450</v>
      </c>
      <c r="F25" s="416">
        <f>SUMIF('ЛСР 11.05'!$B$22:$B$180,VLOOKUP(B25,$B$7:$B$162,1,0),'ЛСР 11.05'!$F$22:$F$180)</f>
        <v>4</v>
      </c>
      <c r="G25" s="418"/>
      <c r="H25" s="482">
        <f t="shared" si="0"/>
        <v>0</v>
      </c>
      <c r="I25" s="388"/>
      <c r="J25" s="390"/>
      <c r="K25" s="390"/>
      <c r="L25" s="390"/>
      <c r="M25" s="390"/>
      <c r="N25" s="390"/>
      <c r="O25" s="390"/>
      <c r="P25" s="390"/>
      <c r="Q25" s="390"/>
      <c r="R25" s="390"/>
      <c r="S25" s="390"/>
      <c r="T25" s="390"/>
      <c r="U25" s="390"/>
      <c r="V25" s="475"/>
      <c r="W25" s="475"/>
    </row>
    <row r="26" spans="1:23" s="336" customFormat="1" ht="15">
      <c r="A26" s="414"/>
      <c r="B26" s="415" t="s">
        <v>1064</v>
      </c>
      <c r="C26" s="416" t="s">
        <v>917</v>
      </c>
      <c r="D26" s="434"/>
      <c r="E26" s="416" t="s">
        <v>450</v>
      </c>
      <c r="F26" s="416">
        <f>SUMIF('ЛСР 11.05'!$B$22:$B$180,VLOOKUP(B26,$B$7:$B$162,1,0),'ЛСР 11.05'!$F$22:$F$180)</f>
        <v>0</v>
      </c>
      <c r="G26" s="418"/>
      <c r="H26" s="482">
        <f t="shared" si="0"/>
        <v>0</v>
      </c>
      <c r="I26" s="435"/>
      <c r="J26" s="390"/>
      <c r="K26" s="390"/>
      <c r="L26" s="390"/>
      <c r="M26" s="390"/>
      <c r="N26" s="390"/>
      <c r="O26" s="390"/>
      <c r="P26" s="390"/>
      <c r="Q26" s="390"/>
      <c r="R26" s="390"/>
      <c r="S26" s="390"/>
      <c r="T26" s="390"/>
      <c r="U26" s="390"/>
      <c r="V26" s="475"/>
      <c r="W26" s="475"/>
    </row>
    <row r="27" spans="1:23" s="336" customFormat="1" ht="15">
      <c r="A27" s="414"/>
      <c r="B27" s="415" t="s">
        <v>1101</v>
      </c>
      <c r="C27" s="416" t="s">
        <v>908</v>
      </c>
      <c r="D27" s="433"/>
      <c r="E27" s="416" t="s">
        <v>450</v>
      </c>
      <c r="F27" s="416">
        <f>SUMIF('ЛСР 11.05'!$B$22:$B$180,VLOOKUP(B27,$B$7:$B$162,1,0),'ЛСР 11.05'!$F$22:$F$180)</f>
        <v>0</v>
      </c>
      <c r="G27" s="418"/>
      <c r="H27" s="482">
        <f t="shared" si="0"/>
        <v>0</v>
      </c>
      <c r="I27" s="388"/>
      <c r="J27" s="390"/>
      <c r="K27" s="390"/>
      <c r="L27" s="390"/>
      <c r="M27" s="390"/>
      <c r="N27" s="390"/>
      <c r="O27" s="390"/>
      <c r="P27" s="390"/>
      <c r="Q27" s="390"/>
      <c r="R27" s="390"/>
      <c r="S27" s="390"/>
      <c r="T27" s="390"/>
      <c r="U27" s="390"/>
      <c r="V27" s="475"/>
      <c r="W27" s="475"/>
    </row>
    <row r="28" spans="1:23" s="336" customFormat="1" ht="15">
      <c r="A28" s="414"/>
      <c r="B28" s="415" t="s">
        <v>882</v>
      </c>
      <c r="C28" s="416" t="s">
        <v>892</v>
      </c>
      <c r="D28" s="433"/>
      <c r="E28" s="416" t="s">
        <v>450</v>
      </c>
      <c r="F28" s="416">
        <f>SUMIF('ЛСР 11.05'!$B$22:$B$180,VLOOKUP(B28,$B$7:$B$162,1,0),'ЛСР 11.05'!$F$22:$F$180)</f>
        <v>1</v>
      </c>
      <c r="G28" s="418"/>
      <c r="H28" s="482">
        <f t="shared" si="0"/>
        <v>0</v>
      </c>
      <c r="I28" s="388"/>
      <c r="J28" s="390"/>
      <c r="K28" s="390"/>
      <c r="L28" s="390"/>
      <c r="M28" s="390"/>
      <c r="N28" s="390"/>
      <c r="O28" s="390"/>
      <c r="P28" s="390"/>
      <c r="Q28" s="390"/>
      <c r="R28" s="390"/>
      <c r="S28" s="390"/>
      <c r="T28" s="390"/>
      <c r="U28" s="390"/>
      <c r="V28" s="475"/>
      <c r="W28" s="475"/>
    </row>
    <row r="29" spans="1:23" s="336" customFormat="1" ht="45">
      <c r="A29" s="490"/>
      <c r="B29" s="420" t="s">
        <v>1147</v>
      </c>
      <c r="C29" s="420"/>
      <c r="D29" s="388"/>
      <c r="E29" s="422" t="s">
        <v>157</v>
      </c>
      <c r="F29" s="416">
        <f>SUMIF('ЛСР 11.05'!$B$22:$B$180,VLOOKUP(B29,$B$7:$B$162,1,0),'ЛСР 11.05'!$F$22:$F$180)</f>
        <v>1</v>
      </c>
      <c r="G29" s="418"/>
      <c r="H29" s="482">
        <f t="shared" si="0"/>
        <v>0</v>
      </c>
      <c r="I29" s="388"/>
      <c r="J29" s="390"/>
      <c r="K29" s="390"/>
      <c r="L29" s="390"/>
      <c r="M29" s="390"/>
      <c r="N29" s="390"/>
      <c r="O29" s="390"/>
      <c r="P29" s="390"/>
      <c r="Q29" s="390"/>
      <c r="R29" s="390"/>
      <c r="S29" s="390"/>
      <c r="T29" s="390"/>
      <c r="U29" s="390"/>
      <c r="V29" s="491"/>
      <c r="W29" s="491"/>
    </row>
    <row r="30" spans="1:23" s="336" customFormat="1" ht="30">
      <c r="A30" s="414"/>
      <c r="B30" s="415" t="s">
        <v>1041</v>
      </c>
      <c r="C30" s="416" t="s">
        <v>908</v>
      </c>
      <c r="D30" s="417"/>
      <c r="E30" s="416" t="s">
        <v>450</v>
      </c>
      <c r="F30" s="416">
        <f>SUMIF('ЛСР 11.05'!$B$22:$B$180,VLOOKUP(B30,$B$7:$B$162,1,0),'ЛСР 11.05'!$F$22:$F$180)</f>
        <v>0</v>
      </c>
      <c r="G30" s="418"/>
      <c r="H30" s="482">
        <f t="shared" si="0"/>
        <v>0</v>
      </c>
      <c r="I30" s="388"/>
      <c r="J30" s="390"/>
      <c r="K30" s="390"/>
      <c r="L30" s="390"/>
      <c r="M30" s="390"/>
      <c r="N30" s="390"/>
      <c r="O30" s="390"/>
      <c r="P30" s="390"/>
      <c r="Q30" s="390"/>
      <c r="R30" s="390"/>
      <c r="S30" s="390"/>
      <c r="T30" s="390"/>
      <c r="U30" s="390"/>
      <c r="V30" s="475"/>
      <c r="W30" s="475"/>
    </row>
    <row r="31" spans="1:23" s="336" customFormat="1" ht="15">
      <c r="A31" s="414"/>
      <c r="B31" s="415" t="s">
        <v>1118</v>
      </c>
      <c r="C31" s="416" t="s">
        <v>954</v>
      </c>
      <c r="D31" s="435"/>
      <c r="E31" s="416" t="s">
        <v>2</v>
      </c>
      <c r="F31" s="416">
        <f>SUMIF('ЛСР 11.05'!$B$22:$B$180,VLOOKUP(B31,$B$7:$B$162,1,0),'ЛСР 11.05'!$F$22:$F$180)</f>
        <v>0</v>
      </c>
      <c r="G31" s="418"/>
      <c r="H31" s="482">
        <f t="shared" si="0"/>
        <v>0</v>
      </c>
      <c r="I31" s="388"/>
      <c r="J31" s="390"/>
      <c r="K31" s="390"/>
      <c r="L31" s="390"/>
      <c r="M31" s="390"/>
      <c r="N31" s="390"/>
      <c r="O31" s="390"/>
      <c r="P31" s="390"/>
      <c r="Q31" s="390"/>
      <c r="R31" s="390"/>
      <c r="S31" s="390"/>
      <c r="T31" s="390"/>
      <c r="U31" s="390"/>
      <c r="V31" s="475"/>
      <c r="W31" s="475"/>
    </row>
    <row r="32" spans="1:23" s="336" customFormat="1" ht="15">
      <c r="A32" s="414"/>
      <c r="B32" s="415" t="s">
        <v>1100</v>
      </c>
      <c r="C32" s="416" t="s">
        <v>910</v>
      </c>
      <c r="D32" s="435"/>
      <c r="E32" s="416" t="s">
        <v>450</v>
      </c>
      <c r="F32" s="416">
        <f>SUMIF('ЛСР 11.05'!$B$22:$B$180,VLOOKUP(B32,$B$7:$B$162,1,0),'ЛСР 11.05'!$F$22:$F$180)</f>
        <v>0</v>
      </c>
      <c r="G32" s="418"/>
      <c r="H32" s="482">
        <f t="shared" si="0"/>
        <v>0</v>
      </c>
      <c r="I32" s="388"/>
      <c r="J32" s="390"/>
      <c r="K32" s="390"/>
      <c r="L32" s="390"/>
      <c r="M32" s="390"/>
      <c r="N32" s="390"/>
      <c r="O32" s="390"/>
      <c r="P32" s="390"/>
      <c r="Q32" s="390"/>
      <c r="R32" s="390"/>
      <c r="S32" s="390"/>
      <c r="T32" s="390"/>
      <c r="U32" s="390"/>
      <c r="V32" s="475"/>
      <c r="W32" s="475"/>
    </row>
    <row r="33" spans="1:23" s="336" customFormat="1" ht="15">
      <c r="A33" s="414"/>
      <c r="B33" s="415" t="s">
        <v>1083</v>
      </c>
      <c r="C33" s="416" t="s">
        <v>954</v>
      </c>
      <c r="D33" s="433"/>
      <c r="E33" s="416" t="s">
        <v>450</v>
      </c>
      <c r="F33" s="416">
        <f>SUMIF('ЛСР 11.05'!$B$22:$B$180,VLOOKUP(B33,$B$7:$B$162,1,0),'ЛСР 11.05'!$F$22:$F$180)</f>
        <v>2</v>
      </c>
      <c r="G33" s="418"/>
      <c r="H33" s="482">
        <f t="shared" si="0"/>
        <v>0</v>
      </c>
      <c r="I33" s="435"/>
      <c r="J33" s="390"/>
      <c r="K33" s="390"/>
      <c r="L33" s="390"/>
      <c r="M33" s="390"/>
      <c r="N33" s="390"/>
      <c r="O33" s="390"/>
      <c r="P33" s="390"/>
      <c r="Q33" s="390"/>
      <c r="R33" s="390"/>
      <c r="S33" s="390"/>
      <c r="T33" s="390"/>
      <c r="U33" s="390"/>
      <c r="V33" s="475"/>
      <c r="W33" s="475"/>
    </row>
    <row r="34" spans="1:23" s="336" customFormat="1" ht="15">
      <c r="A34" s="414"/>
      <c r="B34" s="415" t="s">
        <v>1117</v>
      </c>
      <c r="C34" s="421" t="s">
        <v>954</v>
      </c>
      <c r="D34" s="435"/>
      <c r="E34" s="422" t="s">
        <v>2</v>
      </c>
      <c r="F34" s="416">
        <f>SUMIF('ЛСР 11.05'!$B$22:$B$180,VLOOKUP(B34,$B$7:$B$162,1,0),'ЛСР 11.05'!$F$22:$F$180)</f>
        <v>0</v>
      </c>
      <c r="G34" s="418"/>
      <c r="H34" s="482">
        <f t="shared" si="0"/>
        <v>0</v>
      </c>
      <c r="I34" s="388"/>
      <c r="J34" s="390"/>
      <c r="K34" s="390"/>
      <c r="L34" s="390"/>
      <c r="M34" s="390"/>
      <c r="N34" s="390"/>
      <c r="O34" s="390"/>
      <c r="P34" s="390"/>
      <c r="Q34" s="390"/>
      <c r="R34" s="390"/>
      <c r="S34" s="390"/>
      <c r="T34" s="390"/>
      <c r="U34" s="390"/>
      <c r="V34" s="475"/>
      <c r="W34" s="475"/>
    </row>
    <row r="35" spans="1:23" s="336" customFormat="1" ht="15">
      <c r="A35" s="414"/>
      <c r="B35" s="415" t="s">
        <v>1066</v>
      </c>
      <c r="C35" s="416" t="s">
        <v>908</v>
      </c>
      <c r="D35" s="433"/>
      <c r="E35" s="416" t="s">
        <v>450</v>
      </c>
      <c r="F35" s="416">
        <f>SUMIF('ЛСР 11.05'!$B$22:$B$180,VLOOKUP(B35,$B$7:$B$162,1,0),'ЛСР 11.05'!$F$22:$F$180)</f>
        <v>0</v>
      </c>
      <c r="G35" s="418"/>
      <c r="H35" s="482">
        <f t="shared" si="0"/>
        <v>0</v>
      </c>
      <c r="I35" s="435"/>
      <c r="J35" s="390"/>
      <c r="K35" s="390"/>
      <c r="L35" s="390"/>
      <c r="M35" s="390"/>
      <c r="N35" s="390"/>
      <c r="O35" s="390"/>
      <c r="P35" s="390"/>
      <c r="Q35" s="390"/>
      <c r="R35" s="390"/>
      <c r="S35" s="390"/>
      <c r="T35" s="390"/>
      <c r="U35" s="390"/>
      <c r="V35" s="475"/>
      <c r="W35" s="475"/>
    </row>
    <row r="36" spans="1:23" s="336" customFormat="1" ht="15">
      <c r="A36" s="414"/>
      <c r="B36" s="415" t="s">
        <v>918</v>
      </c>
      <c r="C36" s="416" t="s">
        <v>899</v>
      </c>
      <c r="D36" s="389"/>
      <c r="E36" s="416" t="s">
        <v>450</v>
      </c>
      <c r="F36" s="416">
        <f>SUMIF('ЛСР 11.05'!$B$22:$B$180,VLOOKUP(B36,$B$7:$B$162,1,0),'ЛСР 11.05'!$F$22:$F$180)</f>
        <v>2</v>
      </c>
      <c r="G36" s="418"/>
      <c r="H36" s="482">
        <f t="shared" si="0"/>
        <v>0</v>
      </c>
      <c r="I36" s="388"/>
      <c r="J36" s="390"/>
      <c r="K36" s="390"/>
      <c r="L36" s="390"/>
      <c r="M36" s="390"/>
      <c r="N36" s="390"/>
      <c r="O36" s="390"/>
      <c r="P36" s="390"/>
      <c r="Q36" s="390"/>
      <c r="R36" s="390"/>
      <c r="S36" s="390"/>
      <c r="T36" s="390"/>
      <c r="U36" s="390"/>
      <c r="V36" s="475"/>
      <c r="W36" s="475"/>
    </row>
    <row r="37" spans="1:23" s="336" customFormat="1" ht="15">
      <c r="A37" s="414"/>
      <c r="B37" s="415" t="s">
        <v>1087</v>
      </c>
      <c r="C37" s="416" t="s">
        <v>954</v>
      </c>
      <c r="D37" s="389"/>
      <c r="E37" s="416" t="s">
        <v>450</v>
      </c>
      <c r="F37" s="416">
        <f>SUMIF('ЛСР 11.05'!$B$22:$B$180,VLOOKUP(B37,$B$7:$B$162,1,0),'ЛСР 11.05'!$F$22:$F$180)</f>
        <v>0</v>
      </c>
      <c r="G37" s="418"/>
      <c r="H37" s="482">
        <f t="shared" si="0"/>
        <v>0</v>
      </c>
      <c r="I37" s="388"/>
      <c r="J37" s="390"/>
      <c r="K37" s="390"/>
      <c r="L37" s="390"/>
      <c r="M37" s="390"/>
      <c r="N37" s="390"/>
      <c r="O37" s="390"/>
      <c r="P37" s="390"/>
      <c r="Q37" s="390"/>
      <c r="R37" s="390"/>
      <c r="S37" s="390"/>
      <c r="T37" s="390"/>
      <c r="U37" s="390"/>
      <c r="V37" s="475"/>
      <c r="W37" s="475"/>
    </row>
    <row r="38" spans="1:23" s="336" customFormat="1" ht="15">
      <c r="A38" s="414"/>
      <c r="B38" s="415" t="s">
        <v>1069</v>
      </c>
      <c r="C38" s="416" t="s">
        <v>908</v>
      </c>
      <c r="D38" s="388"/>
      <c r="E38" s="416" t="s">
        <v>450</v>
      </c>
      <c r="F38" s="416">
        <f>SUMIF('ЛСР 11.05'!$B$22:$B$180,VLOOKUP(B38,$B$7:$B$162,1,0),'ЛСР 11.05'!$F$22:$F$180)</f>
        <v>0</v>
      </c>
      <c r="G38" s="418"/>
      <c r="H38" s="482">
        <f t="shared" si="0"/>
        <v>0</v>
      </c>
      <c r="I38" s="388"/>
      <c r="J38" s="390"/>
      <c r="K38" s="390"/>
      <c r="L38" s="390"/>
      <c r="M38" s="390"/>
      <c r="N38" s="390"/>
      <c r="O38" s="390"/>
      <c r="P38" s="390"/>
      <c r="Q38" s="390"/>
      <c r="R38" s="390"/>
      <c r="S38" s="390"/>
      <c r="T38" s="390"/>
      <c r="U38" s="390"/>
      <c r="V38" s="475"/>
      <c r="W38" s="475"/>
    </row>
    <row r="39" spans="1:23" s="336" customFormat="1" ht="15">
      <c r="A39" s="419"/>
      <c r="B39" s="415" t="s">
        <v>968</v>
      </c>
      <c r="C39" s="416"/>
      <c r="D39" s="388"/>
      <c r="E39" s="416" t="s">
        <v>450</v>
      </c>
      <c r="F39" s="416">
        <f>SUMIF('ЛСР 11.05'!$B$22:$B$180,VLOOKUP(B39,$B$7:$B$162,1,0),'ЛСР 11.05'!$F$22:$F$180)</f>
        <v>0</v>
      </c>
      <c r="G39" s="418"/>
      <c r="H39" s="482">
        <f t="shared" si="0"/>
        <v>0</v>
      </c>
      <c r="I39" s="388"/>
      <c r="J39" s="390"/>
      <c r="K39" s="390"/>
      <c r="L39" s="390"/>
      <c r="M39" s="390"/>
      <c r="N39" s="390"/>
      <c r="O39" s="390"/>
      <c r="P39" s="390"/>
      <c r="Q39" s="390"/>
      <c r="R39" s="390"/>
      <c r="S39" s="390"/>
      <c r="T39" s="390"/>
      <c r="U39" s="390"/>
      <c r="V39" s="475"/>
      <c r="W39" s="475"/>
    </row>
    <row r="40" spans="1:23" s="336" customFormat="1" ht="15">
      <c r="A40" s="414"/>
      <c r="B40" s="415" t="s">
        <v>1072</v>
      </c>
      <c r="C40" s="416"/>
      <c r="D40" s="389"/>
      <c r="E40" s="416" t="s">
        <v>450</v>
      </c>
      <c r="F40" s="416">
        <f>SUMIF('ЛСР 11.05'!$B$22:$B$180,VLOOKUP(B40,$B$7:$B$162,1,0),'ЛСР 11.05'!$F$22:$F$180)</f>
        <v>0</v>
      </c>
      <c r="G40" s="418"/>
      <c r="H40" s="482">
        <f t="shared" si="0"/>
        <v>0</v>
      </c>
      <c r="I40" s="388"/>
      <c r="J40" s="390"/>
      <c r="K40" s="390"/>
      <c r="L40" s="390"/>
      <c r="M40" s="390"/>
      <c r="N40" s="390"/>
      <c r="O40" s="390"/>
      <c r="P40" s="390"/>
      <c r="Q40" s="390"/>
      <c r="R40" s="390"/>
      <c r="S40" s="390"/>
      <c r="T40" s="390"/>
      <c r="U40" s="390"/>
      <c r="V40" s="475"/>
      <c r="W40" s="475"/>
    </row>
    <row r="41" spans="1:23" s="336" customFormat="1" ht="15">
      <c r="A41" s="414"/>
      <c r="B41" s="415" t="s">
        <v>900</v>
      </c>
      <c r="C41" s="416" t="s">
        <v>901</v>
      </c>
      <c r="D41" s="435"/>
      <c r="E41" s="416" t="s">
        <v>450</v>
      </c>
      <c r="F41" s="416">
        <f>SUMIF('ЛСР 11.05'!$B$22:$B$180,VLOOKUP(B41,$B$7:$B$162,1,0),'ЛСР 11.05'!$F$22:$F$180)</f>
        <v>2</v>
      </c>
      <c r="G41" s="418"/>
      <c r="H41" s="482">
        <f t="shared" si="0"/>
        <v>0</v>
      </c>
      <c r="I41" s="435"/>
      <c r="J41" s="390"/>
      <c r="K41" s="390"/>
      <c r="L41" s="390"/>
      <c r="M41" s="390"/>
      <c r="N41" s="390"/>
      <c r="O41" s="390"/>
      <c r="P41" s="390"/>
      <c r="Q41" s="390"/>
      <c r="R41" s="390"/>
      <c r="S41" s="390"/>
      <c r="T41" s="390"/>
      <c r="U41" s="390"/>
      <c r="V41" s="475"/>
      <c r="W41" s="475"/>
    </row>
    <row r="42" spans="1:23" s="336" customFormat="1" ht="30">
      <c r="A42" s="414"/>
      <c r="B42" s="415" t="s">
        <v>1094</v>
      </c>
      <c r="C42" s="417" t="s">
        <v>892</v>
      </c>
      <c r="D42" s="388"/>
      <c r="E42" s="416" t="s">
        <v>450</v>
      </c>
      <c r="F42" s="416">
        <f>SUMIF('ЛСР 11.05'!$B$22:$B$180,VLOOKUP(B42,$B$7:$B$162,1,0),'ЛСР 11.05'!$F$22:$F$180)</f>
        <v>0</v>
      </c>
      <c r="G42" s="418"/>
      <c r="H42" s="482">
        <f t="shared" si="0"/>
        <v>0</v>
      </c>
      <c r="I42" s="388"/>
      <c r="J42" s="390"/>
      <c r="K42" s="390"/>
      <c r="L42" s="390"/>
      <c r="M42" s="390"/>
      <c r="N42" s="390"/>
      <c r="O42" s="390"/>
      <c r="P42" s="390"/>
      <c r="Q42" s="390"/>
      <c r="R42" s="390"/>
      <c r="S42" s="390"/>
      <c r="T42" s="390"/>
      <c r="U42" s="390"/>
      <c r="V42" s="475"/>
      <c r="W42" s="475"/>
    </row>
    <row r="43" spans="1:23" s="336" customFormat="1" ht="30">
      <c r="A43" s="414"/>
      <c r="B43" s="415" t="s">
        <v>1110</v>
      </c>
      <c r="C43" s="416" t="s">
        <v>892</v>
      </c>
      <c r="D43" s="389"/>
      <c r="E43" s="416" t="s">
        <v>450</v>
      </c>
      <c r="F43" s="416">
        <f>SUMIF('ЛСР 11.05'!$B$22:$B$180,VLOOKUP(B43,$B$7:$B$162,1,0),'ЛСР 11.05'!$F$22:$F$180)</f>
        <v>0</v>
      </c>
      <c r="G43" s="418"/>
      <c r="H43" s="482">
        <f t="shared" si="0"/>
        <v>0</v>
      </c>
      <c r="I43" s="388"/>
      <c r="J43" s="390"/>
      <c r="K43" s="390"/>
      <c r="L43" s="390"/>
      <c r="M43" s="390"/>
      <c r="N43" s="390"/>
      <c r="O43" s="390"/>
      <c r="P43" s="390"/>
      <c r="Q43" s="390"/>
      <c r="R43" s="390"/>
      <c r="S43" s="390"/>
      <c r="T43" s="390"/>
      <c r="U43" s="390"/>
      <c r="V43" s="475"/>
      <c r="W43" s="475"/>
    </row>
    <row r="44" spans="1:23" s="336" customFormat="1" ht="30">
      <c r="A44" s="414"/>
      <c r="B44" s="415" t="s">
        <v>1081</v>
      </c>
      <c r="C44" s="416"/>
      <c r="D44" s="389"/>
      <c r="E44" s="416" t="s">
        <v>450</v>
      </c>
      <c r="F44" s="416">
        <f>SUMIF('ЛСР 11.05'!$B$22:$B$180,VLOOKUP(B44,$B$7:$B$162,1,0),'ЛСР 11.05'!$F$22:$F$180)</f>
        <v>0</v>
      </c>
      <c r="G44" s="418"/>
      <c r="H44" s="482">
        <f t="shared" si="0"/>
        <v>0</v>
      </c>
      <c r="I44" s="388"/>
      <c r="J44" s="390"/>
      <c r="K44" s="390"/>
      <c r="L44" s="390"/>
      <c r="M44" s="390"/>
      <c r="N44" s="390"/>
      <c r="O44" s="390"/>
      <c r="P44" s="390"/>
      <c r="Q44" s="390"/>
      <c r="R44" s="390"/>
      <c r="S44" s="390"/>
      <c r="T44" s="390"/>
      <c r="U44" s="390"/>
      <c r="V44" s="475"/>
      <c r="W44" s="475"/>
    </row>
    <row r="45" spans="1:23" s="336" customFormat="1" ht="15">
      <c r="A45" s="414"/>
      <c r="B45" s="415" t="s">
        <v>1045</v>
      </c>
      <c r="C45" s="416" t="s">
        <v>908</v>
      </c>
      <c r="D45" s="433"/>
      <c r="E45" s="416" t="s">
        <v>450</v>
      </c>
      <c r="F45" s="416">
        <f>SUMIF('ЛСР 11.05'!$B$22:$B$180,VLOOKUP(B45,$B$7:$B$162,1,0),'ЛСР 11.05'!$F$22:$F$180)</f>
        <v>1</v>
      </c>
      <c r="G45" s="418"/>
      <c r="H45" s="482">
        <f t="shared" si="0"/>
        <v>0</v>
      </c>
      <c r="I45" s="388"/>
      <c r="J45" s="390"/>
      <c r="K45" s="390"/>
      <c r="L45" s="390"/>
      <c r="M45" s="390"/>
      <c r="N45" s="390"/>
      <c r="O45" s="390"/>
      <c r="P45" s="390"/>
      <c r="Q45" s="390"/>
      <c r="R45" s="390"/>
      <c r="S45" s="390"/>
      <c r="T45" s="390"/>
      <c r="U45" s="390"/>
      <c r="V45" s="475"/>
      <c r="W45" s="475"/>
    </row>
    <row r="46" spans="1:23" s="336" customFormat="1" ht="30">
      <c r="A46" s="414"/>
      <c r="B46" s="415" t="s">
        <v>1059</v>
      </c>
      <c r="C46" s="421" t="s">
        <v>917</v>
      </c>
      <c r="D46" s="435"/>
      <c r="E46" s="422" t="s">
        <v>450</v>
      </c>
      <c r="F46" s="416">
        <f>SUMIF('ЛСР 11.05'!$B$22:$B$180,VLOOKUP(B46,$B$7:$B$162,1,0),'ЛСР 11.05'!$F$22:$F$180)</f>
        <v>1</v>
      </c>
      <c r="G46" s="418"/>
      <c r="H46" s="482">
        <f t="shared" si="0"/>
        <v>0</v>
      </c>
      <c r="I46" s="388"/>
      <c r="J46" s="390"/>
      <c r="K46" s="390"/>
      <c r="L46" s="390"/>
      <c r="M46" s="390"/>
      <c r="N46" s="390"/>
      <c r="O46" s="390"/>
      <c r="P46" s="390"/>
      <c r="Q46" s="390"/>
      <c r="R46" s="390"/>
      <c r="S46" s="390"/>
      <c r="T46" s="390"/>
      <c r="U46" s="390"/>
      <c r="V46" s="475"/>
      <c r="W46" s="475"/>
    </row>
    <row r="47" spans="1:23" s="336" customFormat="1" ht="15">
      <c r="A47" s="414"/>
      <c r="B47" s="415" t="s">
        <v>1088</v>
      </c>
      <c r="C47" s="416" t="s">
        <v>917</v>
      </c>
      <c r="D47" s="389"/>
      <c r="E47" s="416" t="s">
        <v>450</v>
      </c>
      <c r="F47" s="416">
        <f>SUMIF('ЛСР 11.05'!$B$22:$B$180,VLOOKUP(B47,$B$7:$B$162,1,0),'ЛСР 11.05'!$F$22:$F$180)</f>
        <v>1</v>
      </c>
      <c r="G47" s="418"/>
      <c r="H47" s="482">
        <f t="shared" si="0"/>
        <v>0</v>
      </c>
      <c r="I47" s="435"/>
      <c r="J47" s="390"/>
      <c r="K47" s="390"/>
      <c r="L47" s="390"/>
      <c r="M47" s="390"/>
      <c r="N47" s="390"/>
      <c r="O47" s="390"/>
      <c r="P47" s="390"/>
      <c r="Q47" s="390"/>
      <c r="R47" s="390"/>
      <c r="S47" s="390"/>
      <c r="T47" s="390"/>
      <c r="U47" s="390"/>
      <c r="V47" s="475"/>
      <c r="W47" s="475"/>
    </row>
    <row r="48" spans="1:23" s="336" customFormat="1" ht="15">
      <c r="A48" s="419"/>
      <c r="B48" s="415" t="s">
        <v>1109</v>
      </c>
      <c r="C48" s="416" t="s">
        <v>892</v>
      </c>
      <c r="D48" s="389"/>
      <c r="E48" s="416" t="s">
        <v>450</v>
      </c>
      <c r="F48" s="416">
        <f>SUMIF('ЛСР 11.05'!$B$22:$B$180,VLOOKUP(B48,$B$7:$B$162,1,0),'ЛСР 11.05'!$F$22:$F$180)</f>
        <v>0</v>
      </c>
      <c r="G48" s="418"/>
      <c r="H48" s="482">
        <f t="shared" si="0"/>
        <v>0</v>
      </c>
      <c r="I48" s="388"/>
      <c r="J48" s="390"/>
      <c r="K48" s="390"/>
      <c r="L48" s="390"/>
      <c r="M48" s="390"/>
      <c r="N48" s="390"/>
      <c r="O48" s="390"/>
      <c r="P48" s="390"/>
      <c r="Q48" s="390"/>
      <c r="R48" s="390"/>
      <c r="S48" s="390"/>
      <c r="T48" s="390"/>
      <c r="U48" s="390"/>
      <c r="V48" s="475"/>
      <c r="W48" s="475"/>
    </row>
    <row r="49" spans="1:23" s="336" customFormat="1" ht="15">
      <c r="A49" s="414"/>
      <c r="B49" s="415" t="s">
        <v>920</v>
      </c>
      <c r="C49" s="416" t="s">
        <v>917</v>
      </c>
      <c r="D49" s="389"/>
      <c r="E49" s="416" t="s">
        <v>450</v>
      </c>
      <c r="F49" s="416">
        <f>SUMIF('ЛСР 11.05'!$B$22:$B$180,VLOOKUP(B49,$B$7:$B$162,1,0),'ЛСР 11.05'!$F$22:$F$180)</f>
        <v>0</v>
      </c>
      <c r="G49" s="418"/>
      <c r="H49" s="482">
        <f t="shared" si="0"/>
        <v>0</v>
      </c>
      <c r="I49" s="388"/>
      <c r="J49" s="390"/>
      <c r="K49" s="390"/>
      <c r="L49" s="390"/>
      <c r="M49" s="390"/>
      <c r="N49" s="390"/>
      <c r="O49" s="390"/>
      <c r="P49" s="390"/>
      <c r="Q49" s="390"/>
      <c r="R49" s="390"/>
      <c r="S49" s="390"/>
      <c r="T49" s="390"/>
      <c r="U49" s="390"/>
      <c r="V49" s="475"/>
      <c r="W49" s="475"/>
    </row>
    <row r="50" spans="1:23" s="336" customFormat="1" ht="15">
      <c r="A50" s="414"/>
      <c r="B50" s="415" t="s">
        <v>1099</v>
      </c>
      <c r="C50" s="416"/>
      <c r="D50" s="433"/>
      <c r="E50" s="416" t="s">
        <v>450</v>
      </c>
      <c r="F50" s="416">
        <f>SUMIF('ЛСР 11.05'!$B$22:$B$180,VLOOKUP(B50,$B$7:$B$162,1,0),'ЛСР 11.05'!$F$22:$F$180)</f>
        <v>0</v>
      </c>
      <c r="G50" s="418"/>
      <c r="H50" s="482">
        <f t="shared" si="0"/>
        <v>0</v>
      </c>
      <c r="I50" s="388"/>
      <c r="J50" s="390"/>
      <c r="K50" s="390"/>
      <c r="L50" s="390"/>
      <c r="M50" s="390"/>
      <c r="N50" s="390"/>
      <c r="O50" s="390"/>
      <c r="P50" s="390"/>
      <c r="Q50" s="390"/>
      <c r="R50" s="390"/>
      <c r="S50" s="390"/>
      <c r="T50" s="390"/>
      <c r="U50" s="390"/>
      <c r="V50" s="475"/>
      <c r="W50" s="475"/>
    </row>
    <row r="51" spans="1:23" s="336" customFormat="1" ht="15">
      <c r="A51" s="414"/>
      <c r="B51" s="415" t="s">
        <v>1071</v>
      </c>
      <c r="C51" s="416"/>
      <c r="D51" s="435"/>
      <c r="E51" s="416" t="s">
        <v>450</v>
      </c>
      <c r="F51" s="416">
        <f>SUMIF('ЛСР 11.05'!$B$22:$B$180,VLOOKUP(B51,$B$7:$B$162,1,0),'ЛСР 11.05'!$F$22:$F$180)</f>
        <v>0</v>
      </c>
      <c r="G51" s="418"/>
      <c r="H51" s="482">
        <f t="shared" si="0"/>
        <v>0</v>
      </c>
      <c r="I51" s="388"/>
      <c r="J51" s="390"/>
      <c r="K51" s="390"/>
      <c r="L51" s="390"/>
      <c r="M51" s="390"/>
      <c r="N51" s="390"/>
      <c r="O51" s="390"/>
      <c r="P51" s="390"/>
      <c r="Q51" s="390"/>
      <c r="R51" s="390"/>
      <c r="S51" s="390"/>
      <c r="T51" s="390"/>
      <c r="U51" s="390"/>
      <c r="V51" s="475"/>
      <c r="W51" s="475"/>
    </row>
    <row r="52" spans="1:23" s="336" customFormat="1" ht="15">
      <c r="A52" s="414"/>
      <c r="B52" s="415" t="s">
        <v>55</v>
      </c>
      <c r="C52" s="416"/>
      <c r="D52" s="388"/>
      <c r="E52" s="416" t="s">
        <v>450</v>
      </c>
      <c r="F52" s="416">
        <f>SUMIF('ЛСР 11.05'!$B$22:$B$180,VLOOKUP(B52,$B$7:$B$162,1,0),'ЛСР 11.05'!$F$22:$F$180)</f>
        <v>112</v>
      </c>
      <c r="G52" s="418"/>
      <c r="H52" s="482">
        <f t="shared" si="0"/>
        <v>0</v>
      </c>
      <c r="I52" s="388"/>
      <c r="J52" s="390"/>
      <c r="K52" s="390"/>
      <c r="L52" s="390"/>
      <c r="M52" s="390"/>
      <c r="N52" s="390"/>
      <c r="O52" s="390"/>
      <c r="P52" s="390"/>
      <c r="Q52" s="390"/>
      <c r="R52" s="390"/>
      <c r="S52" s="390"/>
      <c r="T52" s="390"/>
      <c r="U52" s="390"/>
      <c r="V52" s="475"/>
      <c r="W52" s="475"/>
    </row>
    <row r="53" spans="1:23" s="336" customFormat="1" ht="15">
      <c r="A53" s="414"/>
      <c r="B53" s="415" t="s">
        <v>1111</v>
      </c>
      <c r="C53" s="416" t="s">
        <v>954</v>
      </c>
      <c r="D53" s="389"/>
      <c r="E53" s="416" t="s">
        <v>450</v>
      </c>
      <c r="F53" s="416">
        <f>SUMIF('ЛСР 11.05'!$B$22:$B$180,VLOOKUP(B53,$B$7:$B$162,1,0),'ЛСР 11.05'!$F$22:$F$180)</f>
        <v>0</v>
      </c>
      <c r="G53" s="418"/>
      <c r="H53" s="482">
        <f t="shared" si="0"/>
        <v>0</v>
      </c>
      <c r="I53" s="388"/>
      <c r="J53" s="390"/>
      <c r="K53" s="390"/>
      <c r="L53" s="390"/>
      <c r="M53" s="390"/>
      <c r="N53" s="390"/>
      <c r="O53" s="390"/>
      <c r="P53" s="390"/>
      <c r="Q53" s="390"/>
      <c r="R53" s="390"/>
      <c r="S53" s="390"/>
      <c r="T53" s="390"/>
      <c r="U53" s="390"/>
      <c r="V53" s="475"/>
      <c r="W53" s="475"/>
    </row>
    <row r="54" spans="1:23" s="336" customFormat="1" ht="15">
      <c r="A54" s="414"/>
      <c r="B54" s="415" t="s">
        <v>1098</v>
      </c>
      <c r="C54" s="416" t="s">
        <v>910</v>
      </c>
      <c r="D54" s="433"/>
      <c r="E54" s="416" t="s">
        <v>450</v>
      </c>
      <c r="F54" s="416">
        <f>SUMIF('ЛСР 11.05'!$B$22:$B$180,VLOOKUP(B54,$B$7:$B$162,1,0),'ЛСР 11.05'!$F$22:$F$180)</f>
        <v>0</v>
      </c>
      <c r="G54" s="418"/>
      <c r="H54" s="482">
        <f t="shared" si="0"/>
        <v>0</v>
      </c>
      <c r="I54" s="388"/>
      <c r="J54" s="390"/>
      <c r="K54" s="390"/>
      <c r="L54" s="390"/>
      <c r="M54" s="390"/>
      <c r="N54" s="390"/>
      <c r="O54" s="390"/>
      <c r="P54" s="390"/>
      <c r="Q54" s="390"/>
      <c r="R54" s="390"/>
      <c r="S54" s="390"/>
      <c r="T54" s="390"/>
      <c r="U54" s="390"/>
      <c r="V54" s="475"/>
      <c r="W54" s="475"/>
    </row>
    <row r="55" spans="1:23" s="336" customFormat="1" ht="15">
      <c r="A55" s="414"/>
      <c r="B55" s="420" t="s">
        <v>966</v>
      </c>
      <c r="C55" s="421" t="s">
        <v>1130</v>
      </c>
      <c r="D55" s="389"/>
      <c r="E55" s="416" t="s">
        <v>450</v>
      </c>
      <c r="F55" s="416">
        <f>SUMIF('ЛСР 11.05'!$B$22:$B$180,VLOOKUP(B55,$B$7:$B$162,1,0),'ЛСР 11.05'!$F$22:$F$180)</f>
        <v>8</v>
      </c>
      <c r="G55" s="418"/>
      <c r="H55" s="482">
        <f t="shared" si="0"/>
        <v>0</v>
      </c>
      <c r="I55" s="388"/>
      <c r="J55" s="390"/>
      <c r="K55" s="390"/>
      <c r="L55" s="390"/>
      <c r="M55" s="390"/>
      <c r="N55" s="390"/>
      <c r="O55" s="390"/>
      <c r="P55" s="390"/>
      <c r="Q55" s="390"/>
      <c r="R55" s="390"/>
      <c r="S55" s="390"/>
      <c r="T55" s="390"/>
      <c r="U55" s="390"/>
      <c r="V55" s="475"/>
      <c r="W55" s="475"/>
    </row>
    <row r="56" spans="1:23" s="336" customFormat="1" ht="15">
      <c r="A56" s="414"/>
      <c r="B56" s="415" t="s">
        <v>1132</v>
      </c>
      <c r="C56" s="416" t="s">
        <v>1133</v>
      </c>
      <c r="D56" s="389"/>
      <c r="E56" s="416" t="s">
        <v>2</v>
      </c>
      <c r="F56" s="416">
        <f>SUMIF('ЛСР 11.05'!$B$22:$B$180,VLOOKUP(B56,$B$7:$B$162,1,0),'ЛСР 11.05'!$F$22:$F$180)</f>
        <v>0</v>
      </c>
      <c r="G56" s="418"/>
      <c r="H56" s="482">
        <f t="shared" si="0"/>
        <v>0</v>
      </c>
      <c r="I56" s="388"/>
      <c r="J56" s="390"/>
      <c r="K56" s="390"/>
      <c r="L56" s="390"/>
      <c r="M56" s="390"/>
      <c r="N56" s="390"/>
      <c r="O56" s="390"/>
      <c r="P56" s="390"/>
      <c r="Q56" s="390"/>
      <c r="R56" s="390"/>
      <c r="S56" s="390"/>
      <c r="T56" s="390"/>
      <c r="U56" s="390"/>
      <c r="V56" s="475"/>
      <c r="W56" s="475"/>
    </row>
    <row r="57" spans="1:23" s="336" customFormat="1" ht="15">
      <c r="A57" s="419"/>
      <c r="B57" s="415" t="s">
        <v>1086</v>
      </c>
      <c r="C57" s="416" t="s">
        <v>954</v>
      </c>
      <c r="D57" s="389"/>
      <c r="E57" s="416" t="s">
        <v>450</v>
      </c>
      <c r="F57" s="416">
        <f>SUMIF('ЛСР 11.05'!$B$22:$B$180,VLOOKUP(B57,$B$7:$B$162,1,0),'ЛСР 11.05'!$F$22:$F$180)</f>
        <v>9</v>
      </c>
      <c r="G57" s="418"/>
      <c r="H57" s="482">
        <f t="shared" si="0"/>
        <v>0</v>
      </c>
      <c r="I57" s="388"/>
      <c r="J57" s="390"/>
      <c r="K57" s="390"/>
      <c r="L57" s="390"/>
      <c r="M57" s="390"/>
      <c r="N57" s="390"/>
      <c r="O57" s="390"/>
      <c r="P57" s="390"/>
      <c r="Q57" s="390"/>
      <c r="R57" s="390"/>
      <c r="S57" s="390"/>
      <c r="T57" s="390"/>
      <c r="U57" s="390"/>
      <c r="V57" s="475"/>
      <c r="W57" s="475"/>
    </row>
    <row r="58" spans="1:23" s="336" customFormat="1" ht="15">
      <c r="A58" s="414"/>
      <c r="B58" s="415" t="s">
        <v>1097</v>
      </c>
      <c r="C58" s="416" t="s">
        <v>910</v>
      </c>
      <c r="D58" s="435"/>
      <c r="E58" s="416" t="s">
        <v>450</v>
      </c>
      <c r="F58" s="416">
        <f>SUMIF('ЛСР 11.05'!$B$22:$B$180,VLOOKUP(B58,$B$7:$B$162,1,0),'ЛСР 11.05'!$F$22:$F$180)</f>
        <v>8</v>
      </c>
      <c r="G58" s="418"/>
      <c r="H58" s="482">
        <f t="shared" si="0"/>
        <v>0</v>
      </c>
      <c r="I58" s="388"/>
      <c r="J58" s="390"/>
      <c r="K58" s="390"/>
      <c r="L58" s="390"/>
      <c r="M58" s="390"/>
      <c r="N58" s="390"/>
      <c r="O58" s="390"/>
      <c r="P58" s="390"/>
      <c r="Q58" s="390"/>
      <c r="R58" s="390"/>
      <c r="S58" s="390"/>
      <c r="T58" s="390"/>
      <c r="U58" s="390"/>
      <c r="V58" s="475"/>
      <c r="W58" s="475"/>
    </row>
    <row r="59" spans="1:23" s="336" customFormat="1" ht="15">
      <c r="A59" s="414"/>
      <c r="B59" s="415" t="s">
        <v>1134</v>
      </c>
      <c r="C59" s="416" t="s">
        <v>1133</v>
      </c>
      <c r="D59" s="389"/>
      <c r="E59" s="416" t="s">
        <v>2</v>
      </c>
      <c r="F59" s="416">
        <f>SUMIF('ЛСР 11.05'!$B$22:$B$180,VLOOKUP(B59,$B$7:$B$162,1,0),'ЛСР 11.05'!$F$22:$F$180)</f>
        <v>0</v>
      </c>
      <c r="G59" s="418"/>
      <c r="H59" s="482">
        <f t="shared" si="0"/>
        <v>0</v>
      </c>
      <c r="I59" s="388"/>
      <c r="J59" s="390"/>
      <c r="K59" s="390"/>
      <c r="L59" s="390"/>
      <c r="M59" s="390"/>
      <c r="N59" s="390"/>
      <c r="O59" s="390"/>
      <c r="P59" s="390"/>
      <c r="Q59" s="390"/>
      <c r="R59" s="390"/>
      <c r="S59" s="390"/>
      <c r="T59" s="390"/>
      <c r="U59" s="390"/>
      <c r="V59" s="475"/>
      <c r="W59" s="475"/>
    </row>
    <row r="60" spans="1:23" s="336" customFormat="1" ht="15">
      <c r="A60" s="414"/>
      <c r="B60" s="420" t="s">
        <v>1048</v>
      </c>
      <c r="C60" s="416" t="s">
        <v>910</v>
      </c>
      <c r="D60" s="389"/>
      <c r="E60" s="416" t="s">
        <v>450</v>
      </c>
      <c r="F60" s="416">
        <f>SUMIF('ЛСР 11.05'!$B$22:$B$180,VLOOKUP(B60,$B$7:$B$162,1,0),'ЛСР 11.05'!$F$22:$F$180)</f>
        <v>12</v>
      </c>
      <c r="G60" s="418"/>
      <c r="H60" s="482">
        <f t="shared" si="0"/>
        <v>0</v>
      </c>
      <c r="I60" s="388"/>
      <c r="J60" s="390"/>
      <c r="K60" s="390"/>
      <c r="L60" s="390"/>
      <c r="M60" s="390"/>
      <c r="N60" s="390"/>
      <c r="O60" s="390"/>
      <c r="P60" s="390"/>
      <c r="Q60" s="390"/>
      <c r="R60" s="390"/>
      <c r="S60" s="390"/>
      <c r="T60" s="390"/>
      <c r="U60" s="390"/>
      <c r="V60" s="475"/>
      <c r="W60" s="475"/>
    </row>
    <row r="61" spans="1:23" s="336" customFormat="1" ht="15">
      <c r="A61" s="414"/>
      <c r="B61" s="415" t="s">
        <v>1031</v>
      </c>
      <c r="C61" s="416" t="s">
        <v>895</v>
      </c>
      <c r="D61" s="433"/>
      <c r="E61" s="416" t="s">
        <v>450</v>
      </c>
      <c r="F61" s="416">
        <f>SUMIF('ЛСР 11.05'!$B$22:$B$180,VLOOKUP(B61,$B$7:$B$162,1,0),'ЛСР 11.05'!$F$22:$F$180)</f>
        <v>2</v>
      </c>
      <c r="G61" s="418"/>
      <c r="H61" s="482">
        <f t="shared" si="0"/>
        <v>0</v>
      </c>
      <c r="I61" s="435"/>
      <c r="J61" s="390"/>
      <c r="K61" s="390"/>
      <c r="L61" s="390"/>
      <c r="M61" s="390"/>
      <c r="N61" s="390"/>
      <c r="O61" s="390"/>
      <c r="P61" s="390"/>
      <c r="Q61" s="390"/>
      <c r="R61" s="390"/>
      <c r="S61" s="390"/>
      <c r="T61" s="390"/>
      <c r="U61" s="390"/>
      <c r="V61" s="475"/>
      <c r="W61" s="475"/>
    </row>
    <row r="62" spans="1:23" s="336" customFormat="1" ht="15">
      <c r="A62" s="414"/>
      <c r="B62" s="420" t="s">
        <v>1126</v>
      </c>
      <c r="C62" s="421" t="s">
        <v>910</v>
      </c>
      <c r="D62" s="389"/>
      <c r="E62" s="416" t="s">
        <v>450</v>
      </c>
      <c r="F62" s="416">
        <f>SUMIF('ЛСР 11.05'!$B$22:$B$180,VLOOKUP(B62,$B$7:$B$162,1,0),'ЛСР 11.05'!$F$22:$F$180)</f>
        <v>0</v>
      </c>
      <c r="G62" s="418"/>
      <c r="H62" s="482">
        <f t="shared" si="0"/>
        <v>0</v>
      </c>
      <c r="I62" s="388"/>
      <c r="J62" s="390"/>
      <c r="K62" s="390"/>
      <c r="L62" s="390"/>
      <c r="M62" s="390"/>
      <c r="N62" s="390"/>
      <c r="O62" s="390"/>
      <c r="P62" s="390"/>
      <c r="Q62" s="390"/>
      <c r="R62" s="390"/>
      <c r="S62" s="390"/>
      <c r="T62" s="390"/>
      <c r="U62" s="390"/>
      <c r="V62" s="475"/>
      <c r="W62" s="475"/>
    </row>
    <row r="63" spans="1:23" s="336" customFormat="1" ht="15">
      <c r="A63" s="414"/>
      <c r="B63" s="415" t="s">
        <v>1085</v>
      </c>
      <c r="C63" s="416" t="s">
        <v>954</v>
      </c>
      <c r="D63" s="433"/>
      <c r="E63" s="416" t="s">
        <v>450</v>
      </c>
      <c r="F63" s="416">
        <f>SUMIF('ЛСР 11.05'!$B$22:$B$180,VLOOKUP(B63,$B$7:$B$162,1,0),'ЛСР 11.05'!$F$22:$F$180)</f>
        <v>0</v>
      </c>
      <c r="G63" s="418"/>
      <c r="H63" s="482">
        <f t="shared" si="0"/>
        <v>0</v>
      </c>
      <c r="I63" s="435"/>
      <c r="J63" s="390"/>
      <c r="K63" s="390"/>
      <c r="L63" s="390"/>
      <c r="M63" s="390"/>
      <c r="N63" s="390"/>
      <c r="O63" s="390"/>
      <c r="P63" s="390"/>
      <c r="Q63" s="390"/>
      <c r="R63" s="390"/>
      <c r="S63" s="390"/>
      <c r="T63" s="390"/>
      <c r="U63" s="390"/>
      <c r="V63" s="475"/>
      <c r="W63" s="475"/>
    </row>
    <row r="64" spans="1:23" s="336" customFormat="1" ht="15">
      <c r="A64" s="414"/>
      <c r="B64" s="415" t="s">
        <v>1112</v>
      </c>
      <c r="C64" s="416" t="s">
        <v>954</v>
      </c>
      <c r="D64" s="389"/>
      <c r="E64" s="416" t="s">
        <v>450</v>
      </c>
      <c r="F64" s="416">
        <f>SUMIF('ЛСР 11.05'!$B$22:$B$180,VLOOKUP(B64,$B$7:$B$162,1,0),'ЛСР 11.05'!$F$22:$F$180)</f>
        <v>0</v>
      </c>
      <c r="G64" s="418"/>
      <c r="H64" s="482">
        <f t="shared" si="0"/>
        <v>0</v>
      </c>
      <c r="I64" s="388"/>
      <c r="J64" s="390"/>
      <c r="K64" s="390"/>
      <c r="L64" s="390"/>
      <c r="M64" s="390"/>
      <c r="N64" s="390"/>
      <c r="O64" s="390"/>
      <c r="P64" s="390"/>
      <c r="Q64" s="390"/>
      <c r="R64" s="390"/>
      <c r="S64" s="390"/>
      <c r="T64" s="390"/>
      <c r="U64" s="390"/>
      <c r="V64" s="475"/>
      <c r="W64" s="475"/>
    </row>
    <row r="65" spans="1:23" s="336" customFormat="1" ht="15">
      <c r="A65" s="414"/>
      <c r="B65" s="415" t="s">
        <v>1113</v>
      </c>
      <c r="C65" s="416" t="s">
        <v>954</v>
      </c>
      <c r="D65" s="435"/>
      <c r="E65" s="416" t="s">
        <v>450</v>
      </c>
      <c r="F65" s="416">
        <f>SUMIF('ЛСР 11.05'!$B$22:$B$180,VLOOKUP(B65,$B$7:$B$162,1,0),'ЛСР 11.05'!$F$22:$F$180)</f>
        <v>0</v>
      </c>
      <c r="G65" s="418"/>
      <c r="H65" s="482">
        <f t="shared" si="0"/>
        <v>0</v>
      </c>
      <c r="I65" s="388"/>
      <c r="J65" s="390"/>
      <c r="K65" s="390"/>
      <c r="L65" s="390"/>
      <c r="M65" s="390"/>
      <c r="N65" s="390"/>
      <c r="O65" s="390"/>
      <c r="P65" s="390"/>
      <c r="Q65" s="390"/>
      <c r="R65" s="390"/>
      <c r="S65" s="390"/>
      <c r="T65" s="390"/>
      <c r="U65" s="390"/>
      <c r="V65" s="475"/>
      <c r="W65" s="475"/>
    </row>
    <row r="66" spans="1:23" s="336" customFormat="1" ht="15">
      <c r="A66" s="414"/>
      <c r="B66" s="415" t="s">
        <v>1049</v>
      </c>
      <c r="C66" s="416" t="s">
        <v>910</v>
      </c>
      <c r="D66" s="389"/>
      <c r="E66" s="416" t="s">
        <v>450</v>
      </c>
      <c r="F66" s="416">
        <f>SUMIF('ЛСР 11.05'!$B$22:$B$180,VLOOKUP(B66,$B$7:$B$162,1,0),'ЛСР 11.05'!$F$22:$F$180)</f>
        <v>9</v>
      </c>
      <c r="G66" s="418"/>
      <c r="H66" s="482">
        <f t="shared" si="0"/>
        <v>0</v>
      </c>
      <c r="I66" s="388"/>
      <c r="J66" s="390"/>
      <c r="K66" s="390"/>
      <c r="L66" s="390"/>
      <c r="M66" s="390"/>
      <c r="N66" s="390"/>
      <c r="O66" s="390"/>
      <c r="P66" s="390"/>
      <c r="Q66" s="390"/>
      <c r="R66" s="390"/>
      <c r="S66" s="390"/>
      <c r="T66" s="390"/>
      <c r="U66" s="390"/>
      <c r="V66" s="475"/>
      <c r="W66" s="475"/>
    </row>
    <row r="67" spans="1:23" s="336" customFormat="1" ht="15">
      <c r="A67" s="414"/>
      <c r="B67" s="415" t="s">
        <v>1084</v>
      </c>
      <c r="C67" s="416" t="s">
        <v>954</v>
      </c>
      <c r="D67" s="389"/>
      <c r="E67" s="416" t="s">
        <v>450</v>
      </c>
      <c r="F67" s="416">
        <f>SUMIF('ЛСР 11.05'!$B$22:$B$180,VLOOKUP(B67,$B$7:$B$162,1,0),'ЛСР 11.05'!$F$22:$F$180)</f>
        <v>6</v>
      </c>
      <c r="G67" s="418"/>
      <c r="H67" s="482">
        <f t="shared" si="0"/>
        <v>0</v>
      </c>
      <c r="I67" s="435"/>
      <c r="J67" s="390"/>
      <c r="K67" s="390"/>
      <c r="L67" s="390"/>
      <c r="M67" s="390"/>
      <c r="N67" s="390"/>
      <c r="O67" s="390"/>
      <c r="P67" s="390"/>
      <c r="Q67" s="390"/>
      <c r="R67" s="390"/>
      <c r="S67" s="390"/>
      <c r="T67" s="390"/>
      <c r="U67" s="390"/>
      <c r="V67" s="475"/>
      <c r="W67" s="475"/>
    </row>
    <row r="68" spans="1:23" s="336" customFormat="1" ht="15">
      <c r="A68" s="414"/>
      <c r="B68" s="415" t="s">
        <v>914</v>
      </c>
      <c r="C68" s="416" t="s">
        <v>910</v>
      </c>
      <c r="D68" s="389"/>
      <c r="E68" s="416" t="s">
        <v>450</v>
      </c>
      <c r="F68" s="416">
        <f>SUMIF('ЛСР 11.05'!$B$22:$B$180,VLOOKUP(B68,$B$7:$B$162,1,0),'ЛСР 11.05'!$F$22:$F$180)</f>
        <v>4</v>
      </c>
      <c r="G68" s="418"/>
      <c r="H68" s="482">
        <f t="shared" si="0"/>
        <v>0</v>
      </c>
      <c r="I68" s="388"/>
      <c r="J68" s="390"/>
      <c r="K68" s="390"/>
      <c r="L68" s="390"/>
      <c r="M68" s="390"/>
      <c r="N68" s="390"/>
      <c r="O68" s="390"/>
      <c r="P68" s="390"/>
      <c r="Q68" s="390"/>
      <c r="R68" s="390"/>
      <c r="S68" s="390"/>
      <c r="T68" s="390"/>
      <c r="U68" s="390"/>
      <c r="V68" s="475"/>
      <c r="W68" s="475"/>
    </row>
    <row r="69" spans="1:23" s="336" customFormat="1" ht="15">
      <c r="A69" s="414"/>
      <c r="B69" s="415" t="s">
        <v>935</v>
      </c>
      <c r="C69" s="416" t="s">
        <v>910</v>
      </c>
      <c r="D69" s="389"/>
      <c r="E69" s="416" t="s">
        <v>450</v>
      </c>
      <c r="F69" s="416">
        <f>SUMIF('ЛСР 11.05'!$B$22:$B$180,VLOOKUP(B69,$B$7:$B$162,1,0),'ЛСР 11.05'!$F$22:$F$180)</f>
        <v>2</v>
      </c>
      <c r="G69" s="418"/>
      <c r="H69" s="482">
        <f t="shared" si="0"/>
        <v>0</v>
      </c>
      <c r="I69" s="388"/>
      <c r="J69" s="390"/>
      <c r="K69" s="390"/>
      <c r="L69" s="390"/>
      <c r="M69" s="390"/>
      <c r="N69" s="390"/>
      <c r="O69" s="390"/>
      <c r="P69" s="390"/>
      <c r="Q69" s="390"/>
      <c r="R69" s="390"/>
      <c r="S69" s="390"/>
      <c r="T69" s="390"/>
      <c r="U69" s="390"/>
      <c r="V69" s="475"/>
      <c r="W69" s="475"/>
    </row>
    <row r="70" spans="1:23" s="336" customFormat="1" ht="15">
      <c r="A70" s="414"/>
      <c r="B70" s="420" t="s">
        <v>1073</v>
      </c>
      <c r="C70" s="416" t="s">
        <v>910</v>
      </c>
      <c r="D70" s="389"/>
      <c r="E70" s="416" t="s">
        <v>450</v>
      </c>
      <c r="F70" s="416">
        <f>SUMIF('ЛСР 11.05'!$B$22:$B$180,VLOOKUP(B70,$B$7:$B$162,1,0),'ЛСР 11.05'!$F$22:$F$180)</f>
        <v>0</v>
      </c>
      <c r="G70" s="418"/>
      <c r="H70" s="482">
        <f t="shared" si="0"/>
        <v>0</v>
      </c>
      <c r="I70" s="388"/>
      <c r="J70" s="390"/>
      <c r="K70" s="390"/>
      <c r="L70" s="390"/>
      <c r="M70" s="390"/>
      <c r="N70" s="390"/>
      <c r="O70" s="390"/>
      <c r="P70" s="390"/>
      <c r="Q70" s="390"/>
      <c r="R70" s="390"/>
      <c r="S70" s="390"/>
      <c r="T70" s="390"/>
      <c r="U70" s="390"/>
      <c r="V70" s="475"/>
      <c r="W70" s="475"/>
    </row>
    <row r="71" spans="1:23" s="336" customFormat="1" ht="15">
      <c r="A71" s="414"/>
      <c r="B71" s="420" t="s">
        <v>1063</v>
      </c>
      <c r="C71" s="416" t="s">
        <v>910</v>
      </c>
      <c r="D71" s="389"/>
      <c r="E71" s="416" t="s">
        <v>450</v>
      </c>
      <c r="F71" s="416">
        <f>SUMIF('ЛСР 11.05'!$B$22:$B$180,VLOOKUP(B71,$B$7:$B$162,1,0),'ЛСР 11.05'!$F$22:$F$180)</f>
        <v>8</v>
      </c>
      <c r="G71" s="418"/>
      <c r="H71" s="482">
        <f t="shared" si="0"/>
        <v>0</v>
      </c>
      <c r="I71" s="388"/>
      <c r="J71" s="390"/>
      <c r="K71" s="390"/>
      <c r="L71" s="390"/>
      <c r="M71" s="390"/>
      <c r="N71" s="390"/>
      <c r="O71" s="390"/>
      <c r="P71" s="390"/>
      <c r="Q71" s="390"/>
      <c r="R71" s="390"/>
      <c r="S71" s="390"/>
      <c r="T71" s="390"/>
      <c r="U71" s="390"/>
      <c r="V71" s="475"/>
      <c r="W71" s="475"/>
    </row>
    <row r="72" spans="1:23" s="336" customFormat="1" ht="15">
      <c r="A72" s="414"/>
      <c r="B72" s="415" t="s">
        <v>1042</v>
      </c>
      <c r="C72" s="416" t="s">
        <v>1043</v>
      </c>
      <c r="D72" s="436"/>
      <c r="E72" s="416" t="s">
        <v>450</v>
      </c>
      <c r="F72" s="416">
        <f>SUMIF('ЛСР 11.05'!$B$22:$B$180,VLOOKUP(B72,$B$7:$B$162,1,0),'ЛСР 11.05'!$F$22:$F$180)</f>
        <v>2</v>
      </c>
      <c r="G72" s="418"/>
      <c r="H72" s="482">
        <f t="shared" ref="H72:H135" si="1">F72*G72</f>
        <v>0</v>
      </c>
      <c r="I72" s="437"/>
      <c r="J72" s="390"/>
      <c r="K72" s="390"/>
      <c r="L72" s="390"/>
      <c r="M72" s="390"/>
      <c r="N72" s="390"/>
      <c r="O72" s="390"/>
      <c r="P72" s="390"/>
      <c r="Q72" s="390"/>
      <c r="R72" s="390"/>
      <c r="S72" s="390"/>
      <c r="T72" s="390"/>
      <c r="U72" s="390"/>
      <c r="V72" s="475"/>
      <c r="W72" s="475"/>
    </row>
    <row r="73" spans="1:23" s="336" customFormat="1" ht="15">
      <c r="A73" s="414"/>
      <c r="B73" s="415" t="s">
        <v>1047</v>
      </c>
      <c r="C73" s="416" t="s">
        <v>895</v>
      </c>
      <c r="D73" s="433"/>
      <c r="E73" s="416" t="s">
        <v>450</v>
      </c>
      <c r="F73" s="416">
        <f>SUMIF('ЛСР 11.05'!$B$22:$B$180,VLOOKUP(B73,$B$7:$B$162,1,0),'ЛСР 11.05'!$F$22:$F$180)</f>
        <v>2</v>
      </c>
      <c r="G73" s="418"/>
      <c r="H73" s="482">
        <f t="shared" si="1"/>
        <v>0</v>
      </c>
      <c r="I73" s="435"/>
      <c r="J73" s="390"/>
      <c r="K73" s="390"/>
      <c r="L73" s="390"/>
      <c r="M73" s="390"/>
      <c r="N73" s="390"/>
      <c r="O73" s="390"/>
      <c r="P73" s="390"/>
      <c r="Q73" s="390"/>
      <c r="R73" s="390"/>
      <c r="S73" s="390"/>
      <c r="T73" s="390"/>
      <c r="U73" s="390"/>
      <c r="V73" s="475"/>
      <c r="W73" s="475"/>
    </row>
    <row r="74" spans="1:23" s="336" customFormat="1" ht="15">
      <c r="A74" s="414"/>
      <c r="B74" s="415" t="s">
        <v>1061</v>
      </c>
      <c r="C74" s="416" t="s">
        <v>895</v>
      </c>
      <c r="D74" s="389"/>
      <c r="E74" s="416" t="s">
        <v>450</v>
      </c>
      <c r="F74" s="416">
        <f>SUMIF('ЛСР 11.05'!$B$22:$B$180,VLOOKUP(B74,$B$7:$B$162,1,0),'ЛСР 11.05'!$F$22:$F$180)</f>
        <v>2</v>
      </c>
      <c r="G74" s="418"/>
      <c r="H74" s="482">
        <f t="shared" si="1"/>
        <v>0</v>
      </c>
      <c r="I74" s="388"/>
      <c r="J74" s="390"/>
      <c r="K74" s="390"/>
      <c r="L74" s="390"/>
      <c r="M74" s="390"/>
      <c r="N74" s="390"/>
      <c r="O74" s="390"/>
      <c r="P74" s="390"/>
      <c r="Q74" s="390"/>
      <c r="R74" s="390"/>
      <c r="S74" s="390"/>
      <c r="T74" s="390"/>
      <c r="U74" s="390"/>
      <c r="V74" s="475"/>
      <c r="W74" s="475"/>
    </row>
    <row r="75" spans="1:23" s="336" customFormat="1" ht="15">
      <c r="A75" s="419"/>
      <c r="B75" s="420" t="s">
        <v>995</v>
      </c>
      <c r="C75" s="416" t="s">
        <v>895</v>
      </c>
      <c r="D75" s="389"/>
      <c r="E75" s="416" t="s">
        <v>2</v>
      </c>
      <c r="F75" s="416">
        <f>SUMIF('ЛСР 11.05'!$B$22:$B$180,VLOOKUP(B75,$B$7:$B$162,1,0),'ЛСР 11.05'!$F$22:$F$180)</f>
        <v>0</v>
      </c>
      <c r="G75" s="418"/>
      <c r="H75" s="482">
        <f t="shared" si="1"/>
        <v>0</v>
      </c>
      <c r="I75" s="388"/>
      <c r="J75" s="390"/>
      <c r="K75" s="390"/>
      <c r="L75" s="390"/>
      <c r="M75" s="390"/>
      <c r="N75" s="390"/>
      <c r="O75" s="390"/>
      <c r="P75" s="390"/>
      <c r="Q75" s="390"/>
      <c r="R75" s="390"/>
      <c r="S75" s="390"/>
      <c r="T75" s="390"/>
      <c r="U75" s="390"/>
      <c r="V75" s="475"/>
      <c r="W75" s="475"/>
    </row>
    <row r="76" spans="1:23" s="336" customFormat="1" ht="15">
      <c r="A76" s="414"/>
      <c r="B76" s="420" t="s">
        <v>1076</v>
      </c>
      <c r="C76" s="421" t="s">
        <v>895</v>
      </c>
      <c r="D76" s="389"/>
      <c r="E76" s="416" t="s">
        <v>450</v>
      </c>
      <c r="F76" s="416">
        <f>SUMIF('ЛСР 11.05'!$B$22:$B$180,VLOOKUP(B76,$B$7:$B$162,1,0),'ЛСР 11.05'!$F$22:$F$180)</f>
        <v>4</v>
      </c>
      <c r="G76" s="418"/>
      <c r="H76" s="482">
        <f t="shared" si="1"/>
        <v>0</v>
      </c>
      <c r="I76" s="388"/>
      <c r="J76" s="390"/>
      <c r="K76" s="390"/>
      <c r="L76" s="390"/>
      <c r="M76" s="390"/>
      <c r="N76" s="390"/>
      <c r="O76" s="390"/>
      <c r="P76" s="390"/>
      <c r="Q76" s="390"/>
      <c r="R76" s="390"/>
      <c r="S76" s="390"/>
      <c r="T76" s="390"/>
      <c r="U76" s="390"/>
      <c r="V76" s="475"/>
      <c r="W76" s="475"/>
    </row>
    <row r="77" spans="1:23" s="336" customFormat="1" ht="15">
      <c r="A77" s="414"/>
      <c r="B77" s="415" t="s">
        <v>1030</v>
      </c>
      <c r="C77" s="416" t="s">
        <v>895</v>
      </c>
      <c r="D77" s="435"/>
      <c r="E77" s="416" t="s">
        <v>450</v>
      </c>
      <c r="F77" s="416">
        <f>SUMIF('ЛСР 11.05'!$B$22:$B$180,VLOOKUP(B77,$B$7:$B$162,1,0),'ЛСР 11.05'!$F$22:$F$180)</f>
        <v>2</v>
      </c>
      <c r="G77" s="418"/>
      <c r="H77" s="482">
        <f t="shared" si="1"/>
        <v>0</v>
      </c>
      <c r="I77" s="435"/>
      <c r="J77" s="390"/>
      <c r="K77" s="390"/>
      <c r="L77" s="390"/>
      <c r="M77" s="390"/>
      <c r="N77" s="390"/>
      <c r="O77" s="390"/>
      <c r="P77" s="390"/>
      <c r="Q77" s="390"/>
      <c r="R77" s="390"/>
      <c r="S77" s="390"/>
      <c r="T77" s="390"/>
      <c r="U77" s="390"/>
      <c r="V77" s="475"/>
      <c r="W77" s="475"/>
    </row>
    <row r="78" spans="1:23" s="336" customFormat="1" ht="15">
      <c r="A78" s="414"/>
      <c r="B78" s="415" t="s">
        <v>980</v>
      </c>
      <c r="C78" s="416" t="s">
        <v>895</v>
      </c>
      <c r="D78" s="433"/>
      <c r="E78" s="416" t="s">
        <v>450</v>
      </c>
      <c r="F78" s="416">
        <f>SUMIF('ЛСР 11.05'!$B$22:$B$180,VLOOKUP(B78,$B$7:$B$162,1,0),'ЛСР 11.05'!$F$22:$F$180)</f>
        <v>0</v>
      </c>
      <c r="G78" s="418"/>
      <c r="H78" s="482">
        <f t="shared" si="1"/>
        <v>0</v>
      </c>
      <c r="I78" s="388"/>
      <c r="J78" s="390"/>
      <c r="K78" s="390"/>
      <c r="L78" s="390"/>
      <c r="M78" s="390"/>
      <c r="N78" s="390"/>
      <c r="O78" s="390"/>
      <c r="P78" s="390"/>
      <c r="Q78" s="390"/>
      <c r="R78" s="390"/>
      <c r="S78" s="390"/>
      <c r="T78" s="390"/>
      <c r="U78" s="390"/>
      <c r="V78" s="475"/>
      <c r="W78" s="475"/>
    </row>
    <row r="79" spans="1:23" s="336" customFormat="1" ht="15">
      <c r="A79" s="414"/>
      <c r="B79" s="415" t="s">
        <v>1033</v>
      </c>
      <c r="C79" s="416" t="s">
        <v>895</v>
      </c>
      <c r="D79" s="433"/>
      <c r="E79" s="416" t="s">
        <v>450</v>
      </c>
      <c r="F79" s="416">
        <f>SUMIF('ЛСР 11.05'!$B$22:$B$180,VLOOKUP(B79,$B$7:$B$162,1,0),'ЛСР 11.05'!$F$22:$F$180)</f>
        <v>0</v>
      </c>
      <c r="G79" s="418"/>
      <c r="H79" s="482">
        <f t="shared" si="1"/>
        <v>0</v>
      </c>
      <c r="I79" s="435"/>
      <c r="J79" s="390"/>
      <c r="K79" s="390"/>
      <c r="L79" s="390"/>
      <c r="M79" s="390"/>
      <c r="N79" s="390"/>
      <c r="O79" s="390"/>
      <c r="P79" s="390"/>
      <c r="Q79" s="390"/>
      <c r="R79" s="390"/>
      <c r="S79" s="390"/>
      <c r="T79" s="390"/>
      <c r="U79" s="390"/>
      <c r="V79" s="475"/>
      <c r="W79" s="475"/>
    </row>
    <row r="80" spans="1:23" s="336" customFormat="1" ht="15">
      <c r="A80" s="419"/>
      <c r="B80" s="415" t="s">
        <v>1037</v>
      </c>
      <c r="C80" s="416" t="s">
        <v>895</v>
      </c>
      <c r="D80" s="389"/>
      <c r="E80" s="416" t="s">
        <v>450</v>
      </c>
      <c r="F80" s="416">
        <f>SUMIF('ЛСР 11.05'!$B$22:$B$180,VLOOKUP(B80,$B$7:$B$162,1,0),'ЛСР 11.05'!$F$22:$F$180)</f>
        <v>0</v>
      </c>
      <c r="G80" s="418"/>
      <c r="H80" s="482">
        <f t="shared" si="1"/>
        <v>0</v>
      </c>
      <c r="I80" s="435"/>
      <c r="J80" s="390"/>
      <c r="K80" s="390"/>
      <c r="L80" s="390"/>
      <c r="M80" s="390"/>
      <c r="N80" s="390"/>
      <c r="O80" s="390"/>
      <c r="P80" s="390"/>
      <c r="Q80" s="390"/>
      <c r="R80" s="390"/>
      <c r="S80" s="390"/>
      <c r="T80" s="390"/>
      <c r="U80" s="390"/>
      <c r="V80" s="475"/>
      <c r="W80" s="475"/>
    </row>
    <row r="81" spans="1:23" s="336" customFormat="1" ht="15">
      <c r="A81" s="414"/>
      <c r="B81" s="415" t="s">
        <v>1032</v>
      </c>
      <c r="C81" s="416" t="s">
        <v>895</v>
      </c>
      <c r="D81" s="433"/>
      <c r="E81" s="416" t="s">
        <v>450</v>
      </c>
      <c r="F81" s="416">
        <f>SUMIF('ЛСР 11.05'!$B$22:$B$180,VLOOKUP(B81,$B$7:$B$162,1,0),'ЛСР 11.05'!$F$22:$F$180)</f>
        <v>5</v>
      </c>
      <c r="G81" s="418"/>
      <c r="H81" s="482">
        <f t="shared" si="1"/>
        <v>0</v>
      </c>
      <c r="I81" s="435"/>
      <c r="J81" s="390"/>
      <c r="K81" s="390"/>
      <c r="L81" s="390"/>
      <c r="M81" s="390"/>
      <c r="N81" s="390"/>
      <c r="O81" s="390"/>
      <c r="P81" s="390"/>
      <c r="Q81" s="390"/>
      <c r="R81" s="390"/>
      <c r="S81" s="390"/>
      <c r="T81" s="390"/>
      <c r="U81" s="390"/>
      <c r="V81" s="475"/>
      <c r="W81" s="475"/>
    </row>
    <row r="82" spans="1:23" s="336" customFormat="1" ht="15">
      <c r="A82" s="414"/>
      <c r="B82" s="415" t="s">
        <v>1046</v>
      </c>
      <c r="C82" s="416" t="s">
        <v>895</v>
      </c>
      <c r="D82" s="389"/>
      <c r="E82" s="416" t="s">
        <v>450</v>
      </c>
      <c r="F82" s="416">
        <f>SUMIF('ЛСР 11.05'!$B$22:$B$180,VLOOKUP(B82,$B$7:$B$162,1,0),'ЛСР 11.05'!$F$22:$F$180)</f>
        <v>2</v>
      </c>
      <c r="G82" s="418"/>
      <c r="H82" s="482">
        <f t="shared" si="1"/>
        <v>0</v>
      </c>
      <c r="I82" s="388"/>
      <c r="J82" s="390"/>
      <c r="K82" s="390"/>
      <c r="L82" s="390"/>
      <c r="M82" s="390"/>
      <c r="N82" s="390"/>
      <c r="O82" s="390"/>
      <c r="P82" s="390"/>
      <c r="Q82" s="390"/>
      <c r="R82" s="390"/>
      <c r="S82" s="390"/>
      <c r="T82" s="390"/>
      <c r="U82" s="390"/>
      <c r="V82" s="475"/>
      <c r="W82" s="475"/>
    </row>
    <row r="83" spans="1:23" s="336" customFormat="1" ht="15">
      <c r="A83" s="414"/>
      <c r="B83" s="415" t="s">
        <v>1131</v>
      </c>
      <c r="C83" s="416" t="s">
        <v>895</v>
      </c>
      <c r="D83" s="389"/>
      <c r="E83" s="416" t="s">
        <v>2</v>
      </c>
      <c r="F83" s="416">
        <f>SUMIF('ЛСР 11.05'!$B$22:$B$180,VLOOKUP(B83,$B$7:$B$162,1,0),'ЛСР 11.05'!$F$22:$F$180)</f>
        <v>0</v>
      </c>
      <c r="G83" s="418"/>
      <c r="H83" s="482">
        <f t="shared" si="1"/>
        <v>0</v>
      </c>
      <c r="I83" s="388"/>
      <c r="J83" s="390"/>
      <c r="K83" s="390"/>
      <c r="L83" s="390"/>
      <c r="M83" s="390"/>
      <c r="N83" s="390"/>
      <c r="O83" s="390"/>
      <c r="P83" s="390"/>
      <c r="Q83" s="390"/>
      <c r="R83" s="390"/>
      <c r="S83" s="390"/>
      <c r="T83" s="390"/>
      <c r="U83" s="390"/>
      <c r="V83" s="475"/>
      <c r="W83" s="475"/>
    </row>
    <row r="84" spans="1:23" s="336" customFormat="1" ht="15">
      <c r="A84" s="414"/>
      <c r="B84" s="415" t="s">
        <v>1077</v>
      </c>
      <c r="C84" s="416" t="s">
        <v>1043</v>
      </c>
      <c r="D84" s="435"/>
      <c r="E84" s="416" t="s">
        <v>450</v>
      </c>
      <c r="F84" s="416">
        <f>SUMIF('ЛСР 11.05'!$B$22:$B$180,VLOOKUP(B84,$B$7:$B$162,1,0),'ЛСР 11.05'!$F$22:$F$180)</f>
        <v>4</v>
      </c>
      <c r="G84" s="418"/>
      <c r="H84" s="482">
        <f t="shared" si="1"/>
        <v>0</v>
      </c>
      <c r="I84" s="388"/>
      <c r="J84" s="390"/>
      <c r="K84" s="390"/>
      <c r="L84" s="390"/>
      <c r="M84" s="390"/>
      <c r="N84" s="390"/>
      <c r="O84" s="390"/>
      <c r="P84" s="390"/>
      <c r="Q84" s="390"/>
      <c r="R84" s="390"/>
      <c r="S84" s="390"/>
      <c r="T84" s="390"/>
      <c r="U84" s="390"/>
      <c r="V84" s="475"/>
      <c r="W84" s="475"/>
    </row>
    <row r="85" spans="1:23" s="336" customFormat="1" ht="15">
      <c r="A85" s="414"/>
      <c r="B85" s="415" t="s">
        <v>1062</v>
      </c>
      <c r="C85" s="416" t="s">
        <v>1043</v>
      </c>
      <c r="D85" s="435"/>
      <c r="E85" s="416" t="s">
        <v>450</v>
      </c>
      <c r="F85" s="416">
        <f>SUMIF('ЛСР 11.05'!$B$22:$B$180,VLOOKUP(B85,$B$7:$B$162,1,0),'ЛСР 11.05'!$F$22:$F$180)</f>
        <v>2</v>
      </c>
      <c r="G85" s="418"/>
      <c r="H85" s="482">
        <f t="shared" si="1"/>
        <v>0</v>
      </c>
      <c r="I85" s="388"/>
      <c r="J85" s="390"/>
      <c r="K85" s="390"/>
      <c r="L85" s="390"/>
      <c r="M85" s="390"/>
      <c r="N85" s="390"/>
      <c r="O85" s="390"/>
      <c r="P85" s="390"/>
      <c r="Q85" s="390"/>
      <c r="R85" s="390"/>
      <c r="S85" s="390"/>
      <c r="T85" s="390"/>
      <c r="U85" s="390"/>
      <c r="V85" s="475"/>
      <c r="W85" s="475"/>
    </row>
    <row r="86" spans="1:23" s="336" customFormat="1" ht="15">
      <c r="A86" s="414"/>
      <c r="B86" s="415" t="s">
        <v>965</v>
      </c>
      <c r="C86" s="416" t="s">
        <v>1043</v>
      </c>
      <c r="D86" s="389"/>
      <c r="E86" s="416" t="s">
        <v>450</v>
      </c>
      <c r="F86" s="416">
        <f>SUMIF('ЛСР 11.05'!$B$22:$B$180,VLOOKUP(B86,$B$7:$B$162,1,0),'ЛСР 11.05'!$F$22:$F$180)</f>
        <v>2</v>
      </c>
      <c r="G86" s="418"/>
      <c r="H86" s="482">
        <f t="shared" si="1"/>
        <v>0</v>
      </c>
      <c r="I86" s="388"/>
      <c r="J86" s="390"/>
      <c r="K86" s="390"/>
      <c r="L86" s="390"/>
      <c r="M86" s="390"/>
      <c r="N86" s="390"/>
      <c r="O86" s="390"/>
      <c r="P86" s="390"/>
      <c r="Q86" s="390"/>
      <c r="R86" s="390"/>
      <c r="S86" s="390"/>
      <c r="T86" s="390"/>
      <c r="U86" s="390"/>
      <c r="V86" s="475"/>
      <c r="W86" s="475"/>
    </row>
    <row r="87" spans="1:23" s="336" customFormat="1" ht="15">
      <c r="A87" s="414"/>
      <c r="B87" s="420" t="s">
        <v>1082</v>
      </c>
      <c r="C87" s="421" t="s">
        <v>895</v>
      </c>
      <c r="D87" s="389"/>
      <c r="E87" s="416" t="s">
        <v>450</v>
      </c>
      <c r="F87" s="416">
        <f>SUMIF('ЛСР 11.05'!$B$22:$B$180,VLOOKUP(B87,$B$7:$B$162,1,0),'ЛСР 11.05'!$F$22:$F$180)</f>
        <v>0</v>
      </c>
      <c r="G87" s="418"/>
      <c r="H87" s="482">
        <f t="shared" si="1"/>
        <v>0</v>
      </c>
      <c r="I87" s="388"/>
      <c r="J87" s="390"/>
      <c r="K87" s="390"/>
      <c r="L87" s="390"/>
      <c r="M87" s="390"/>
      <c r="N87" s="390"/>
      <c r="O87" s="390"/>
      <c r="P87" s="390"/>
      <c r="Q87" s="390"/>
      <c r="R87" s="390"/>
      <c r="S87" s="390"/>
      <c r="T87" s="390"/>
      <c r="U87" s="390"/>
      <c r="V87" s="475"/>
      <c r="W87" s="475"/>
    </row>
    <row r="88" spans="1:23" s="336" customFormat="1" ht="15">
      <c r="A88" s="414"/>
      <c r="B88" s="415" t="s">
        <v>958</v>
      </c>
      <c r="C88" s="416" t="s">
        <v>895</v>
      </c>
      <c r="D88" s="433"/>
      <c r="E88" s="416" t="s">
        <v>450</v>
      </c>
      <c r="F88" s="416">
        <f>SUMIF('ЛСР 11.05'!$B$22:$B$180,VLOOKUP(B88,$B$7:$B$162,1,0),'ЛСР 11.05'!$F$22:$F$180)</f>
        <v>0</v>
      </c>
      <c r="G88" s="418"/>
      <c r="H88" s="482">
        <f t="shared" si="1"/>
        <v>0</v>
      </c>
      <c r="I88" s="435"/>
      <c r="J88" s="390"/>
      <c r="K88" s="390"/>
      <c r="L88" s="390"/>
      <c r="M88" s="390"/>
      <c r="N88" s="390"/>
      <c r="O88" s="390"/>
      <c r="P88" s="390"/>
      <c r="Q88" s="390"/>
      <c r="R88" s="390"/>
      <c r="S88" s="390"/>
      <c r="T88" s="390"/>
      <c r="U88" s="390"/>
      <c r="V88" s="475"/>
      <c r="W88" s="475"/>
    </row>
    <row r="89" spans="1:23" s="336" customFormat="1" ht="15">
      <c r="A89" s="419"/>
      <c r="B89" s="415" t="s">
        <v>894</v>
      </c>
      <c r="C89" s="416" t="s">
        <v>895</v>
      </c>
      <c r="D89" s="435"/>
      <c r="E89" s="416" t="s">
        <v>450</v>
      </c>
      <c r="F89" s="416">
        <f>SUMIF('ЛСР 11.05'!$B$22:$B$180,VLOOKUP(B89,$B$7:$B$162,1,0),'ЛСР 11.05'!$F$22:$F$180)</f>
        <v>6</v>
      </c>
      <c r="G89" s="418"/>
      <c r="H89" s="482">
        <f t="shared" si="1"/>
        <v>0</v>
      </c>
      <c r="I89" s="388"/>
      <c r="J89" s="390"/>
      <c r="K89" s="390"/>
      <c r="L89" s="390"/>
      <c r="M89" s="390"/>
      <c r="N89" s="390"/>
      <c r="O89" s="390"/>
      <c r="P89" s="390"/>
      <c r="Q89" s="390"/>
      <c r="R89" s="390"/>
      <c r="S89" s="390"/>
      <c r="T89" s="390"/>
      <c r="U89" s="390"/>
      <c r="V89" s="475"/>
      <c r="W89" s="475"/>
    </row>
    <row r="90" spans="1:23" s="336" customFormat="1" ht="30">
      <c r="A90" s="414"/>
      <c r="B90" s="415" t="s">
        <v>1108</v>
      </c>
      <c r="C90" s="416" t="s">
        <v>892</v>
      </c>
      <c r="D90" s="389"/>
      <c r="E90" s="416" t="s">
        <v>450</v>
      </c>
      <c r="F90" s="416">
        <f>SUMIF('ЛСР 11.05'!$B$22:$B$180,VLOOKUP(B90,$B$7:$B$162,1,0),'ЛСР 11.05'!$F$22:$F$180)</f>
        <v>0</v>
      </c>
      <c r="G90" s="418"/>
      <c r="H90" s="482">
        <f t="shared" si="1"/>
        <v>0</v>
      </c>
      <c r="I90" s="388"/>
      <c r="J90" s="390"/>
      <c r="K90" s="390"/>
      <c r="L90" s="390"/>
      <c r="M90" s="390"/>
      <c r="N90" s="390"/>
      <c r="O90" s="390"/>
      <c r="P90" s="390"/>
      <c r="Q90" s="390"/>
      <c r="R90" s="390"/>
      <c r="S90" s="390"/>
      <c r="T90" s="390"/>
      <c r="U90" s="390"/>
      <c r="V90" s="475"/>
      <c r="W90" s="475"/>
    </row>
    <row r="91" spans="1:23" s="336" customFormat="1" ht="30">
      <c r="A91" s="414"/>
      <c r="B91" s="415" t="s">
        <v>1123</v>
      </c>
      <c r="C91" s="416" t="s">
        <v>892</v>
      </c>
      <c r="D91" s="435"/>
      <c r="E91" s="416" t="s">
        <v>2</v>
      </c>
      <c r="F91" s="416">
        <f>SUMIF('ЛСР 11.05'!$B$22:$B$180,VLOOKUP(B91,$B$7:$B$162,1,0),'ЛСР 11.05'!$F$22:$F$180)</f>
        <v>0</v>
      </c>
      <c r="G91" s="418"/>
      <c r="H91" s="482">
        <f t="shared" si="1"/>
        <v>0</v>
      </c>
      <c r="I91" s="388"/>
      <c r="J91" s="390"/>
      <c r="K91" s="390"/>
      <c r="L91" s="390"/>
      <c r="M91" s="390"/>
      <c r="N91" s="390"/>
      <c r="O91" s="390"/>
      <c r="P91" s="390"/>
      <c r="Q91" s="390"/>
      <c r="R91" s="390"/>
      <c r="S91" s="390"/>
      <c r="T91" s="390"/>
      <c r="U91" s="390"/>
      <c r="V91" s="475"/>
      <c r="W91" s="475"/>
    </row>
    <row r="92" spans="1:23" s="336" customFormat="1" ht="30">
      <c r="A92" s="414"/>
      <c r="B92" s="415" t="s">
        <v>1095</v>
      </c>
      <c r="C92" s="416" t="s">
        <v>892</v>
      </c>
      <c r="D92" s="434"/>
      <c r="E92" s="416" t="s">
        <v>450</v>
      </c>
      <c r="F92" s="416">
        <f>SUMIF('ЛСР 11.05'!$B$22:$B$180,VLOOKUP(B92,$B$7:$B$162,1,0),'ЛСР 11.05'!$F$22:$F$180)</f>
        <v>5</v>
      </c>
      <c r="G92" s="418"/>
      <c r="H92" s="482">
        <f t="shared" si="1"/>
        <v>0</v>
      </c>
      <c r="I92" s="388"/>
      <c r="J92" s="390"/>
      <c r="K92" s="390"/>
      <c r="L92" s="390"/>
      <c r="M92" s="390"/>
      <c r="N92" s="390"/>
      <c r="O92" s="390"/>
      <c r="P92" s="390"/>
      <c r="Q92" s="390"/>
      <c r="R92" s="390"/>
      <c r="S92" s="390"/>
      <c r="T92" s="390"/>
      <c r="U92" s="390"/>
      <c r="V92" s="475"/>
      <c r="W92" s="475"/>
    </row>
    <row r="93" spans="1:23" s="336" customFormat="1" ht="15">
      <c r="A93" s="414"/>
      <c r="B93" s="415" t="s">
        <v>940</v>
      </c>
      <c r="C93" s="416" t="s">
        <v>902</v>
      </c>
      <c r="D93" s="435"/>
      <c r="E93" s="416" t="s">
        <v>450</v>
      </c>
      <c r="F93" s="416">
        <f>SUMIF('ЛСР 11.05'!$B$22:$B$180,VLOOKUP(B93,$B$7:$B$162,1,0),'ЛСР 11.05'!$F$22:$F$180)</f>
        <v>16</v>
      </c>
      <c r="G93" s="418"/>
      <c r="H93" s="482">
        <f t="shared" si="1"/>
        <v>0</v>
      </c>
      <c r="I93" s="388"/>
      <c r="J93" s="390"/>
      <c r="K93" s="390"/>
      <c r="L93" s="390"/>
      <c r="M93" s="390"/>
      <c r="N93" s="390"/>
      <c r="O93" s="390"/>
      <c r="P93" s="390"/>
      <c r="Q93" s="390"/>
      <c r="R93" s="390"/>
      <c r="S93" s="390"/>
      <c r="T93" s="390"/>
      <c r="U93" s="390"/>
      <c r="V93" s="475"/>
      <c r="W93" s="475"/>
    </row>
    <row r="94" spans="1:23" s="439" customFormat="1" ht="15">
      <c r="A94" s="414"/>
      <c r="B94" s="415" t="s">
        <v>1121</v>
      </c>
      <c r="C94" s="416" t="s">
        <v>1120</v>
      </c>
      <c r="D94" s="388"/>
      <c r="E94" s="416" t="s">
        <v>2</v>
      </c>
      <c r="F94" s="416">
        <f>SUMIF('ЛСР 11.05'!$B$22:$B$180,VLOOKUP(B94,$B$7:$B$162,1,0),'ЛСР 11.05'!$F$22:$F$180)</f>
        <v>0</v>
      </c>
      <c r="G94" s="418"/>
      <c r="H94" s="482">
        <f t="shared" si="1"/>
        <v>0</v>
      </c>
      <c r="I94" s="388"/>
      <c r="J94" s="438"/>
      <c r="K94" s="438"/>
      <c r="L94" s="438"/>
      <c r="M94" s="438"/>
      <c r="N94" s="438"/>
      <c r="O94" s="438"/>
      <c r="P94" s="438"/>
      <c r="Q94" s="438"/>
      <c r="R94" s="438"/>
      <c r="S94" s="438"/>
      <c r="T94" s="438"/>
      <c r="U94" s="438"/>
      <c r="V94" s="476"/>
      <c r="W94" s="476"/>
    </row>
    <row r="95" spans="1:23" s="336" customFormat="1" ht="15">
      <c r="A95" s="414"/>
      <c r="B95" s="420" t="s">
        <v>1055</v>
      </c>
      <c r="C95" s="416" t="s">
        <v>902</v>
      </c>
      <c r="D95" s="389"/>
      <c r="E95" s="416" t="s">
        <v>450</v>
      </c>
      <c r="F95" s="416">
        <f>SUMIF('ЛСР 11.05'!$B$22:$B$180,VLOOKUP(B95,$B$7:$B$162,1,0),'ЛСР 11.05'!$F$22:$F$180)</f>
        <v>31</v>
      </c>
      <c r="G95" s="418"/>
      <c r="H95" s="482">
        <f t="shared" si="1"/>
        <v>0</v>
      </c>
      <c r="I95" s="388"/>
      <c r="J95" s="390"/>
      <c r="K95" s="390"/>
      <c r="L95" s="390"/>
      <c r="M95" s="390"/>
      <c r="N95" s="390"/>
      <c r="O95" s="390"/>
      <c r="P95" s="390"/>
      <c r="Q95" s="390"/>
      <c r="R95" s="390"/>
      <c r="S95" s="390"/>
      <c r="T95" s="390"/>
      <c r="U95" s="390"/>
      <c r="V95" s="475"/>
      <c r="W95" s="475"/>
    </row>
    <row r="96" spans="1:23" s="336" customFormat="1" ht="15">
      <c r="A96" s="414"/>
      <c r="B96" s="415" t="s">
        <v>1039</v>
      </c>
      <c r="C96" s="416" t="s">
        <v>902</v>
      </c>
      <c r="D96" s="433"/>
      <c r="E96" s="416" t="s">
        <v>450</v>
      </c>
      <c r="F96" s="416">
        <f>SUMIF('ЛСР 11.05'!$B$22:$B$180,VLOOKUP(B96,$B$7:$B$162,1,0),'ЛСР 11.05'!$F$22:$F$180)</f>
        <v>35</v>
      </c>
      <c r="G96" s="418"/>
      <c r="H96" s="482">
        <f t="shared" si="1"/>
        <v>0</v>
      </c>
      <c r="I96" s="435"/>
      <c r="J96" s="390"/>
      <c r="K96" s="390"/>
      <c r="L96" s="390"/>
      <c r="M96" s="390"/>
      <c r="N96" s="390"/>
      <c r="O96" s="390"/>
      <c r="P96" s="390"/>
      <c r="Q96" s="390"/>
      <c r="R96" s="390"/>
      <c r="S96" s="390"/>
      <c r="T96" s="390"/>
      <c r="U96" s="390"/>
      <c r="V96" s="475"/>
      <c r="W96" s="475"/>
    </row>
    <row r="97" spans="1:23" s="336" customFormat="1" ht="15">
      <c r="A97" s="414"/>
      <c r="B97" s="415" t="s">
        <v>56</v>
      </c>
      <c r="C97" s="416" t="s">
        <v>902</v>
      </c>
      <c r="D97" s="433"/>
      <c r="E97" s="416" t="s">
        <v>450</v>
      </c>
      <c r="F97" s="416">
        <f>SUMIF('ЛСР 11.05'!$B$22:$B$180,VLOOKUP(B97,$B$7:$B$162,1,0),'ЛСР 11.05'!$F$22:$F$180)</f>
        <v>11</v>
      </c>
      <c r="G97" s="418"/>
      <c r="H97" s="482">
        <f t="shared" si="1"/>
        <v>0</v>
      </c>
      <c r="I97" s="388"/>
      <c r="J97" s="390"/>
      <c r="K97" s="390"/>
      <c r="L97" s="390"/>
      <c r="M97" s="390"/>
      <c r="N97" s="390"/>
      <c r="O97" s="390"/>
      <c r="P97" s="390"/>
      <c r="Q97" s="390"/>
      <c r="R97" s="390"/>
      <c r="S97" s="390"/>
      <c r="T97" s="390"/>
      <c r="U97" s="390"/>
      <c r="V97" s="475"/>
      <c r="W97" s="475"/>
    </row>
    <row r="98" spans="1:23" s="336" customFormat="1" ht="15">
      <c r="A98" s="414"/>
      <c r="B98" s="420" t="s">
        <v>887</v>
      </c>
      <c r="C98" s="421"/>
      <c r="D98" s="435"/>
      <c r="E98" s="416" t="s">
        <v>450</v>
      </c>
      <c r="F98" s="416">
        <f>SUMIF('ЛСР 11.05'!$B$22:$B$180,VLOOKUP(B98,$B$7:$B$162,1,0),'ЛСР 11.05'!$F$22:$F$180)</f>
        <v>0</v>
      </c>
      <c r="G98" s="418"/>
      <c r="H98" s="482">
        <f t="shared" si="1"/>
        <v>0</v>
      </c>
      <c r="I98" s="388"/>
      <c r="J98" s="390"/>
      <c r="K98" s="390"/>
      <c r="L98" s="390"/>
      <c r="M98" s="390"/>
      <c r="N98" s="390"/>
      <c r="O98" s="390"/>
      <c r="P98" s="390"/>
      <c r="Q98" s="390"/>
      <c r="R98" s="390"/>
      <c r="S98" s="390"/>
      <c r="T98" s="390"/>
      <c r="U98" s="390"/>
      <c r="V98" s="475"/>
      <c r="W98" s="475"/>
    </row>
    <row r="99" spans="1:23" s="336" customFormat="1" ht="15">
      <c r="A99" s="414"/>
      <c r="B99" s="415" t="s">
        <v>886</v>
      </c>
      <c r="C99" s="416"/>
      <c r="D99" s="389"/>
      <c r="E99" s="416" t="s">
        <v>450</v>
      </c>
      <c r="F99" s="416">
        <f>SUMIF('ЛСР 11.05'!$B$22:$B$180,VLOOKUP(B99,$B$7:$B$162,1,0),'ЛСР 11.05'!$F$22:$F$180)</f>
        <v>0</v>
      </c>
      <c r="G99" s="418"/>
      <c r="H99" s="482">
        <f t="shared" si="1"/>
        <v>0</v>
      </c>
      <c r="I99" s="388"/>
      <c r="J99" s="390"/>
      <c r="K99" s="390"/>
      <c r="L99" s="390"/>
      <c r="M99" s="390"/>
      <c r="N99" s="390"/>
      <c r="O99" s="390"/>
      <c r="P99" s="390"/>
      <c r="Q99" s="390"/>
      <c r="R99" s="390"/>
      <c r="S99" s="390"/>
      <c r="T99" s="390"/>
      <c r="U99" s="390"/>
      <c r="V99" s="475"/>
      <c r="W99" s="475"/>
    </row>
    <row r="100" spans="1:23" s="336" customFormat="1" ht="15">
      <c r="A100" s="414"/>
      <c r="B100" s="415" t="s">
        <v>1080</v>
      </c>
      <c r="C100" s="416" t="s">
        <v>892</v>
      </c>
      <c r="D100" s="389"/>
      <c r="E100" s="416" t="s">
        <v>450</v>
      </c>
      <c r="F100" s="416">
        <f>SUMIF('ЛСР 11.05'!$B$22:$B$180,VLOOKUP(B100,$B$7:$B$162,1,0),'ЛСР 11.05'!$F$22:$F$180)</f>
        <v>0</v>
      </c>
      <c r="G100" s="418"/>
      <c r="H100" s="482">
        <f t="shared" si="1"/>
        <v>0</v>
      </c>
      <c r="I100" s="388"/>
      <c r="J100" s="390"/>
      <c r="K100" s="390"/>
      <c r="L100" s="390"/>
      <c r="M100" s="390"/>
      <c r="N100" s="390"/>
      <c r="O100" s="390"/>
      <c r="P100" s="390"/>
      <c r="Q100" s="390"/>
      <c r="R100" s="390"/>
      <c r="S100" s="390"/>
      <c r="T100" s="390"/>
      <c r="U100" s="390"/>
      <c r="V100" s="475"/>
      <c r="W100" s="475"/>
    </row>
    <row r="101" spans="1:23" s="336" customFormat="1" ht="15">
      <c r="A101" s="414"/>
      <c r="B101" s="415" t="s">
        <v>1068</v>
      </c>
      <c r="C101" s="416" t="s">
        <v>908</v>
      </c>
      <c r="D101" s="389"/>
      <c r="E101" s="416" t="s">
        <v>450</v>
      </c>
      <c r="F101" s="416">
        <f>SUMIF('ЛСР 11.05'!$B$22:$B$180,VLOOKUP(B101,$B$7:$B$162,1,0),'ЛСР 11.05'!$F$22:$F$180)</f>
        <v>0</v>
      </c>
      <c r="G101" s="418"/>
      <c r="H101" s="482">
        <f t="shared" si="1"/>
        <v>0</v>
      </c>
      <c r="I101" s="388"/>
      <c r="J101" s="390"/>
      <c r="K101" s="390"/>
      <c r="L101" s="390"/>
      <c r="M101" s="390"/>
      <c r="N101" s="390"/>
      <c r="O101" s="390"/>
      <c r="P101" s="390"/>
      <c r="Q101" s="390"/>
      <c r="R101" s="390"/>
      <c r="S101" s="390"/>
      <c r="T101" s="390"/>
      <c r="U101" s="390"/>
      <c r="V101" s="475"/>
      <c r="W101" s="475"/>
    </row>
    <row r="102" spans="1:23" s="336" customFormat="1" ht="15">
      <c r="A102" s="414"/>
      <c r="B102" s="415" t="s">
        <v>1105</v>
      </c>
      <c r="C102" s="416" t="s">
        <v>908</v>
      </c>
      <c r="D102" s="388"/>
      <c r="E102" s="416" t="s">
        <v>450</v>
      </c>
      <c r="F102" s="416">
        <f>SUMIF('ЛСР 11.05'!$B$22:$B$180,VLOOKUP(B102,$B$7:$B$162,1,0),'ЛСР 11.05'!$F$22:$F$180)</f>
        <v>0</v>
      </c>
      <c r="G102" s="418"/>
      <c r="H102" s="482">
        <f t="shared" si="1"/>
        <v>0</v>
      </c>
      <c r="I102" s="388"/>
      <c r="J102" s="390"/>
      <c r="K102" s="390"/>
      <c r="L102" s="390"/>
      <c r="M102" s="390"/>
      <c r="N102" s="390"/>
      <c r="O102" s="390"/>
      <c r="P102" s="390"/>
      <c r="Q102" s="390"/>
      <c r="R102" s="390"/>
      <c r="S102" s="390"/>
      <c r="T102" s="390"/>
      <c r="U102" s="390"/>
      <c r="V102" s="475"/>
      <c r="W102" s="475"/>
    </row>
    <row r="103" spans="1:23" s="336" customFormat="1" ht="15">
      <c r="A103" s="414"/>
      <c r="B103" s="420" t="s">
        <v>1070</v>
      </c>
      <c r="C103" s="421" t="s">
        <v>908</v>
      </c>
      <c r="D103" s="433"/>
      <c r="E103" s="422" t="s">
        <v>450</v>
      </c>
      <c r="F103" s="416">
        <f>SUMIF('ЛСР 11.05'!$B$22:$B$180,VLOOKUP(B103,$B$7:$B$162,1,0),'ЛСР 11.05'!$F$22:$F$180)</f>
        <v>0</v>
      </c>
      <c r="G103" s="418"/>
      <c r="H103" s="482">
        <f t="shared" si="1"/>
        <v>0</v>
      </c>
      <c r="I103" s="435"/>
      <c r="J103" s="390"/>
      <c r="K103" s="390"/>
      <c r="L103" s="390"/>
      <c r="M103" s="390"/>
      <c r="N103" s="390"/>
      <c r="O103" s="390"/>
      <c r="P103" s="390"/>
      <c r="Q103" s="390"/>
      <c r="R103" s="390"/>
      <c r="S103" s="390"/>
      <c r="T103" s="390"/>
      <c r="U103" s="390"/>
      <c r="V103" s="475"/>
      <c r="W103" s="475"/>
    </row>
    <row r="104" spans="1:23" s="336" customFormat="1" ht="15">
      <c r="A104" s="414"/>
      <c r="B104" s="420" t="s">
        <v>1053</v>
      </c>
      <c r="C104" s="421" t="s">
        <v>917</v>
      </c>
      <c r="D104" s="433"/>
      <c r="E104" s="422" t="s">
        <v>450</v>
      </c>
      <c r="F104" s="416">
        <f>SUMIF('ЛСР 11.05'!$B$22:$B$180,VLOOKUP(B104,$B$7:$B$162,1,0),'ЛСР 11.05'!$F$22:$F$180)</f>
        <v>0</v>
      </c>
      <c r="G104" s="418"/>
      <c r="H104" s="482">
        <f t="shared" si="1"/>
        <v>0</v>
      </c>
      <c r="I104" s="388"/>
      <c r="J104" s="390"/>
      <c r="K104" s="390"/>
      <c r="L104" s="390"/>
      <c r="M104" s="390"/>
      <c r="N104" s="390"/>
      <c r="O104" s="390"/>
      <c r="P104" s="390"/>
      <c r="Q104" s="390"/>
      <c r="R104" s="390"/>
      <c r="S104" s="390"/>
      <c r="T104" s="390"/>
      <c r="U104" s="390"/>
      <c r="V104" s="475"/>
      <c r="W104" s="475"/>
    </row>
    <row r="105" spans="1:23" s="336" customFormat="1" ht="15">
      <c r="A105" s="414"/>
      <c r="B105" s="415" t="s">
        <v>999</v>
      </c>
      <c r="C105" s="416" t="s">
        <v>892</v>
      </c>
      <c r="D105" s="435"/>
      <c r="E105" s="422" t="s">
        <v>2</v>
      </c>
      <c r="F105" s="416">
        <f>SUMIF('ЛСР 11.05'!$B$22:$B$180,VLOOKUP(B105,$B$7:$B$162,1,0),'ЛСР 11.05'!$F$22:$F$180)</f>
        <v>2</v>
      </c>
      <c r="G105" s="418"/>
      <c r="H105" s="482">
        <f t="shared" si="1"/>
        <v>0</v>
      </c>
      <c r="I105" s="388"/>
      <c r="J105" s="390"/>
      <c r="K105" s="390"/>
      <c r="L105" s="390"/>
      <c r="M105" s="390"/>
      <c r="N105" s="390"/>
      <c r="O105" s="390"/>
      <c r="P105" s="390"/>
      <c r="Q105" s="390"/>
      <c r="R105" s="390"/>
      <c r="S105" s="390"/>
      <c r="T105" s="390"/>
      <c r="U105" s="390"/>
      <c r="V105" s="475"/>
      <c r="W105" s="475"/>
    </row>
    <row r="106" spans="1:23" s="336" customFormat="1" ht="15">
      <c r="A106" s="414"/>
      <c r="B106" s="415" t="s">
        <v>1116</v>
      </c>
      <c r="C106" s="416" t="s">
        <v>892</v>
      </c>
      <c r="D106" s="435"/>
      <c r="E106" s="416" t="s">
        <v>2</v>
      </c>
      <c r="F106" s="416">
        <f>SUMIF('ЛСР 11.05'!$B$22:$B$180,VLOOKUP(B106,$B$7:$B$162,1,0),'ЛСР 11.05'!$F$22:$F$180)</f>
        <v>0</v>
      </c>
      <c r="G106" s="418"/>
      <c r="H106" s="482">
        <f t="shared" si="1"/>
        <v>0</v>
      </c>
      <c r="I106" s="388"/>
      <c r="J106" s="390"/>
      <c r="K106" s="390"/>
      <c r="L106" s="390"/>
      <c r="M106" s="390"/>
      <c r="N106" s="390"/>
      <c r="O106" s="390"/>
      <c r="P106" s="390"/>
      <c r="Q106" s="390"/>
      <c r="R106" s="390"/>
      <c r="S106" s="390"/>
      <c r="T106" s="390"/>
      <c r="U106" s="390"/>
      <c r="V106" s="475"/>
      <c r="W106" s="475"/>
    </row>
    <row r="107" spans="1:23" s="336" customFormat="1" ht="15">
      <c r="A107" s="414"/>
      <c r="B107" s="415" t="s">
        <v>1106</v>
      </c>
      <c r="C107" s="416" t="s">
        <v>908</v>
      </c>
      <c r="D107" s="388"/>
      <c r="E107" s="416" t="s">
        <v>450</v>
      </c>
      <c r="F107" s="416">
        <f>SUMIF('ЛСР 11.05'!$B$22:$B$180,VLOOKUP(B107,$B$7:$B$162,1,0),'ЛСР 11.05'!$F$22:$F$180)</f>
        <v>0</v>
      </c>
      <c r="G107" s="418"/>
      <c r="H107" s="482">
        <f t="shared" si="1"/>
        <v>0</v>
      </c>
      <c r="I107" s="388"/>
      <c r="J107" s="390"/>
      <c r="K107" s="390"/>
      <c r="L107" s="390"/>
      <c r="M107" s="390"/>
      <c r="N107" s="390"/>
      <c r="O107" s="390"/>
      <c r="P107" s="390"/>
      <c r="Q107" s="390"/>
      <c r="R107" s="390"/>
      <c r="S107" s="390"/>
      <c r="T107" s="390"/>
      <c r="U107" s="390"/>
      <c r="V107" s="475"/>
      <c r="W107" s="475"/>
    </row>
    <row r="108" spans="1:23" s="336" customFormat="1" ht="15">
      <c r="A108" s="414"/>
      <c r="B108" s="415" t="s">
        <v>1052</v>
      </c>
      <c r="C108" s="416" t="s">
        <v>910</v>
      </c>
      <c r="D108" s="388"/>
      <c r="E108" s="416" t="s">
        <v>450</v>
      </c>
      <c r="F108" s="416">
        <f>SUMIF('ЛСР 11.05'!$B$22:$B$180,VLOOKUP(B108,$B$7:$B$162,1,0),'ЛСР 11.05'!$F$22:$F$180)</f>
        <v>1</v>
      </c>
      <c r="G108" s="418"/>
      <c r="H108" s="482">
        <f t="shared" si="1"/>
        <v>0</v>
      </c>
      <c r="I108" s="388"/>
      <c r="J108" s="390"/>
      <c r="K108" s="390"/>
      <c r="L108" s="390"/>
      <c r="M108" s="390"/>
      <c r="N108" s="390"/>
      <c r="O108" s="390"/>
      <c r="P108" s="390"/>
      <c r="Q108" s="390"/>
      <c r="R108" s="390"/>
      <c r="S108" s="390"/>
      <c r="T108" s="390"/>
      <c r="U108" s="390"/>
      <c r="V108" s="475"/>
      <c r="W108" s="475"/>
    </row>
    <row r="109" spans="1:23" s="336" customFormat="1" ht="15">
      <c r="A109" s="414"/>
      <c r="B109" s="415" t="s">
        <v>1136</v>
      </c>
      <c r="C109" s="416" t="s">
        <v>1133</v>
      </c>
      <c r="D109" s="389"/>
      <c r="E109" s="416" t="s">
        <v>2</v>
      </c>
      <c r="F109" s="416">
        <f>SUMIF('ЛСР 11.05'!$B$22:$B$180,VLOOKUP(B109,$B$7:$B$162,1,0),'ЛСР 11.05'!$F$22:$F$180)</f>
        <v>0</v>
      </c>
      <c r="G109" s="418"/>
      <c r="H109" s="482">
        <f t="shared" si="1"/>
        <v>0</v>
      </c>
      <c r="I109" s="388"/>
      <c r="J109" s="390"/>
      <c r="K109" s="390"/>
      <c r="L109" s="390"/>
      <c r="M109" s="390"/>
      <c r="N109" s="390"/>
      <c r="O109" s="390"/>
      <c r="P109" s="390"/>
      <c r="Q109" s="390"/>
      <c r="R109" s="390"/>
      <c r="S109" s="390"/>
      <c r="T109" s="390"/>
      <c r="U109" s="390"/>
      <c r="V109" s="475"/>
      <c r="W109" s="475"/>
    </row>
    <row r="110" spans="1:23" s="336" customFormat="1" ht="15">
      <c r="A110" s="414"/>
      <c r="B110" s="415" t="s">
        <v>1096</v>
      </c>
      <c r="C110" s="416" t="s">
        <v>908</v>
      </c>
      <c r="D110" s="389"/>
      <c r="E110" s="416" t="s">
        <v>450</v>
      </c>
      <c r="F110" s="416">
        <f>SUMIF('ЛСР 11.05'!$B$22:$B$180,VLOOKUP(B110,$B$7:$B$162,1,0),'ЛСР 11.05'!$F$22:$F$180)</f>
        <v>0</v>
      </c>
      <c r="G110" s="418"/>
      <c r="H110" s="482">
        <f t="shared" si="1"/>
        <v>0</v>
      </c>
      <c r="I110" s="388"/>
      <c r="J110" s="390"/>
      <c r="K110" s="390"/>
      <c r="L110" s="390"/>
      <c r="M110" s="390"/>
      <c r="N110" s="390"/>
      <c r="O110" s="390"/>
      <c r="P110" s="390"/>
      <c r="Q110" s="390"/>
      <c r="R110" s="390"/>
      <c r="S110" s="390"/>
      <c r="T110" s="390"/>
      <c r="U110" s="390"/>
      <c r="V110" s="475"/>
      <c r="W110" s="475"/>
    </row>
    <row r="111" spans="1:23" s="336" customFormat="1" ht="15">
      <c r="A111" s="414"/>
      <c r="B111" s="415" t="s">
        <v>1135</v>
      </c>
      <c r="C111" s="416" t="s">
        <v>1133</v>
      </c>
      <c r="D111" s="389"/>
      <c r="E111" s="416" t="s">
        <v>2</v>
      </c>
      <c r="F111" s="416">
        <f>SUMIF('ЛСР 11.05'!$B$22:$B$180,VLOOKUP(B111,$B$7:$B$162,1,0),'ЛСР 11.05'!$F$22:$F$180)</f>
        <v>0</v>
      </c>
      <c r="G111" s="418"/>
      <c r="H111" s="482">
        <f t="shared" si="1"/>
        <v>0</v>
      </c>
      <c r="I111" s="388"/>
      <c r="J111" s="390"/>
      <c r="K111" s="390"/>
      <c r="L111" s="390"/>
      <c r="M111" s="390"/>
      <c r="N111" s="390"/>
      <c r="O111" s="390"/>
      <c r="P111" s="390"/>
      <c r="Q111" s="390"/>
      <c r="R111" s="390"/>
      <c r="S111" s="390"/>
      <c r="T111" s="390"/>
      <c r="U111" s="390"/>
      <c r="V111" s="475"/>
      <c r="W111" s="475"/>
    </row>
    <row r="112" spans="1:23" s="336" customFormat="1" ht="15">
      <c r="A112" s="414"/>
      <c r="B112" s="420" t="s">
        <v>1128</v>
      </c>
      <c r="C112" s="416"/>
      <c r="D112" s="389"/>
      <c r="E112" s="416" t="s">
        <v>450</v>
      </c>
      <c r="F112" s="416">
        <f>SUMIF('ЛСР 11.05'!$B$22:$B$180,VLOOKUP(B112,$B$7:$B$162,1,0),'ЛСР 11.05'!$F$22:$F$180)</f>
        <v>0</v>
      </c>
      <c r="G112" s="418"/>
      <c r="H112" s="482">
        <f t="shared" si="1"/>
        <v>0</v>
      </c>
      <c r="I112" s="388"/>
      <c r="J112" s="390"/>
      <c r="K112" s="390"/>
      <c r="L112" s="390"/>
      <c r="M112" s="390"/>
      <c r="N112" s="390"/>
      <c r="O112" s="390"/>
      <c r="P112" s="390"/>
      <c r="Q112" s="390"/>
      <c r="R112" s="390"/>
      <c r="S112" s="390"/>
      <c r="T112" s="390"/>
      <c r="U112" s="390"/>
      <c r="V112" s="475"/>
      <c r="W112" s="475"/>
    </row>
    <row r="113" spans="1:23" s="336" customFormat="1" ht="15">
      <c r="A113" s="414"/>
      <c r="B113" s="415" t="s">
        <v>942</v>
      </c>
      <c r="C113" s="416"/>
      <c r="D113" s="433"/>
      <c r="E113" s="416" t="s">
        <v>450</v>
      </c>
      <c r="F113" s="416">
        <f>SUMIF('ЛСР 11.05'!$B$22:$B$180,VLOOKUP(B113,$B$7:$B$162,1,0),'ЛСР 11.05'!$F$22:$F$180)</f>
        <v>4</v>
      </c>
      <c r="G113" s="418"/>
      <c r="H113" s="482">
        <f t="shared" si="1"/>
        <v>0</v>
      </c>
      <c r="I113" s="435"/>
      <c r="J113" s="390"/>
      <c r="K113" s="390"/>
      <c r="L113" s="390"/>
      <c r="M113" s="390"/>
      <c r="N113" s="390"/>
      <c r="O113" s="390"/>
      <c r="P113" s="390"/>
      <c r="Q113" s="390"/>
      <c r="R113" s="390"/>
      <c r="S113" s="390"/>
      <c r="T113" s="390"/>
      <c r="U113" s="390"/>
      <c r="V113" s="475"/>
      <c r="W113" s="475"/>
    </row>
    <row r="114" spans="1:23" s="336" customFormat="1" ht="15">
      <c r="A114" s="414"/>
      <c r="B114" s="415" t="s">
        <v>904</v>
      </c>
      <c r="C114" s="416"/>
      <c r="D114" s="389"/>
      <c r="E114" s="416" t="s">
        <v>450</v>
      </c>
      <c r="F114" s="416">
        <f>SUMIF('ЛСР 11.05'!$B$22:$B$180,VLOOKUP(B114,$B$7:$B$162,1,0),'ЛСР 11.05'!$F$22:$F$180)</f>
        <v>2</v>
      </c>
      <c r="G114" s="418"/>
      <c r="H114" s="482">
        <f t="shared" si="1"/>
        <v>0</v>
      </c>
      <c r="I114" s="435"/>
      <c r="J114" s="390"/>
      <c r="K114" s="390"/>
      <c r="L114" s="390"/>
      <c r="M114" s="390"/>
      <c r="N114" s="390"/>
      <c r="O114" s="390"/>
      <c r="P114" s="390"/>
      <c r="Q114" s="390"/>
      <c r="R114" s="390"/>
      <c r="S114" s="390"/>
      <c r="T114" s="390"/>
      <c r="U114" s="390"/>
      <c r="V114" s="475"/>
      <c r="W114" s="475"/>
    </row>
    <row r="115" spans="1:23" s="336" customFormat="1" ht="15">
      <c r="A115" s="414"/>
      <c r="B115" s="415" t="s">
        <v>926</v>
      </c>
      <c r="C115" s="416"/>
      <c r="D115" s="388"/>
      <c r="E115" s="416" t="s">
        <v>450</v>
      </c>
      <c r="F115" s="416">
        <f>SUMIF('ЛСР 11.05'!$B$22:$B$180,VLOOKUP(B115,$B$7:$B$162,1,0),'ЛСР 11.05'!$F$22:$F$180)</f>
        <v>4</v>
      </c>
      <c r="G115" s="418"/>
      <c r="H115" s="482">
        <f t="shared" si="1"/>
        <v>0</v>
      </c>
      <c r="I115" s="388"/>
      <c r="J115" s="390"/>
      <c r="K115" s="390"/>
      <c r="L115" s="390"/>
      <c r="M115" s="390"/>
      <c r="N115" s="390"/>
      <c r="O115" s="390"/>
      <c r="P115" s="390"/>
      <c r="Q115" s="390"/>
      <c r="R115" s="390"/>
      <c r="S115" s="390"/>
      <c r="T115" s="390"/>
      <c r="U115" s="390"/>
      <c r="V115" s="475"/>
      <c r="W115" s="475"/>
    </row>
    <row r="116" spans="1:23" s="336" customFormat="1" ht="30">
      <c r="A116" s="414"/>
      <c r="B116" s="415" t="s">
        <v>888</v>
      </c>
      <c r="C116" s="416" t="s">
        <v>889</v>
      </c>
      <c r="D116" s="433"/>
      <c r="E116" s="416" t="s">
        <v>450</v>
      </c>
      <c r="F116" s="416">
        <f>SUMIF('ЛСР 11.05'!$B$22:$B$180,VLOOKUP(B116,$B$7:$B$162,1,0),'ЛСР 11.05'!$F$22:$F$180)</f>
        <v>0</v>
      </c>
      <c r="G116" s="418"/>
      <c r="H116" s="482">
        <f t="shared" si="1"/>
        <v>0</v>
      </c>
      <c r="I116" s="388"/>
      <c r="J116" s="390"/>
      <c r="K116" s="390"/>
      <c r="L116" s="390"/>
      <c r="M116" s="390"/>
      <c r="N116" s="390"/>
      <c r="O116" s="390"/>
      <c r="P116" s="390"/>
      <c r="Q116" s="390"/>
      <c r="R116" s="390"/>
      <c r="S116" s="390"/>
      <c r="T116" s="390"/>
      <c r="U116" s="390"/>
      <c r="V116" s="475"/>
      <c r="W116" s="475"/>
    </row>
    <row r="117" spans="1:23" s="336" customFormat="1" ht="30">
      <c r="A117" s="414"/>
      <c r="B117" s="420" t="s">
        <v>1038</v>
      </c>
      <c r="C117" s="416" t="s">
        <v>889</v>
      </c>
      <c r="D117" s="389"/>
      <c r="E117" s="416" t="s">
        <v>450</v>
      </c>
      <c r="F117" s="416">
        <f>SUMIF('ЛСР 11.05'!$B$22:$B$180,VLOOKUP(B117,$B$7:$B$162,1,0),'ЛСР 11.05'!$F$22:$F$180)</f>
        <v>1</v>
      </c>
      <c r="G117" s="418"/>
      <c r="H117" s="482">
        <f t="shared" si="1"/>
        <v>0</v>
      </c>
      <c r="I117" s="435"/>
      <c r="J117" s="390"/>
      <c r="K117" s="390"/>
      <c r="L117" s="390"/>
      <c r="M117" s="390"/>
      <c r="N117" s="390"/>
      <c r="O117" s="390"/>
      <c r="P117" s="390"/>
      <c r="Q117" s="390"/>
      <c r="R117" s="390"/>
      <c r="S117" s="390"/>
      <c r="T117" s="390"/>
      <c r="U117" s="390"/>
      <c r="V117" s="475"/>
      <c r="W117" s="475"/>
    </row>
    <row r="118" spans="1:23" s="336" customFormat="1" ht="15">
      <c r="A118" s="414"/>
      <c r="B118" s="415" t="s">
        <v>922</v>
      </c>
      <c r="C118" s="416" t="s">
        <v>889</v>
      </c>
      <c r="D118" s="435"/>
      <c r="E118" s="416" t="s">
        <v>450</v>
      </c>
      <c r="F118" s="416">
        <f>SUMIF('ЛСР 11.05'!$B$22:$B$180,VLOOKUP(B118,$B$7:$B$162,1,0),'ЛСР 11.05'!$F$22:$F$180)</f>
        <v>0</v>
      </c>
      <c r="G118" s="418"/>
      <c r="H118" s="482">
        <f t="shared" si="1"/>
        <v>0</v>
      </c>
      <c r="I118" s="388"/>
      <c r="J118" s="390"/>
      <c r="K118" s="390"/>
      <c r="L118" s="390"/>
      <c r="M118" s="390"/>
      <c r="N118" s="390"/>
      <c r="O118" s="390"/>
      <c r="P118" s="390"/>
      <c r="Q118" s="390"/>
      <c r="R118" s="390"/>
      <c r="S118" s="390"/>
      <c r="T118" s="390"/>
      <c r="U118" s="390"/>
      <c r="V118" s="475"/>
      <c r="W118" s="475"/>
    </row>
    <row r="119" spans="1:23" s="336" customFormat="1" ht="15">
      <c r="A119" s="414"/>
      <c r="B119" s="420" t="s">
        <v>1129</v>
      </c>
      <c r="C119" s="416"/>
      <c r="D119" s="389"/>
      <c r="E119" s="416" t="s">
        <v>450</v>
      </c>
      <c r="F119" s="416">
        <f>SUMIF('ЛСР 11.05'!$B$22:$B$180,VLOOKUP(B119,$B$7:$B$162,1,0),'ЛСР 11.05'!$F$22:$F$180)</f>
        <v>0</v>
      </c>
      <c r="G119" s="418"/>
      <c r="H119" s="482">
        <f t="shared" si="1"/>
        <v>0</v>
      </c>
      <c r="I119" s="388"/>
      <c r="J119" s="390"/>
      <c r="K119" s="390"/>
      <c r="L119" s="390"/>
      <c r="M119" s="390"/>
      <c r="N119" s="390"/>
      <c r="O119" s="390"/>
      <c r="P119" s="390"/>
      <c r="Q119" s="390"/>
      <c r="R119" s="390"/>
      <c r="S119" s="390"/>
      <c r="T119" s="390"/>
      <c r="U119" s="390"/>
      <c r="V119" s="475"/>
      <c r="W119" s="475"/>
    </row>
    <row r="120" spans="1:23" s="336" customFormat="1" ht="15">
      <c r="A120" s="414"/>
      <c r="B120" s="415" t="s">
        <v>939</v>
      </c>
      <c r="C120" s="416"/>
      <c r="D120" s="435"/>
      <c r="E120" s="416" t="s">
        <v>450</v>
      </c>
      <c r="F120" s="416">
        <f>SUMIF('ЛСР 11.05'!$B$22:$B$180,VLOOKUP(B120,$B$7:$B$162,1,0),'ЛСР 11.05'!$F$22:$F$180)</f>
        <v>2</v>
      </c>
      <c r="G120" s="418"/>
      <c r="H120" s="482">
        <f t="shared" si="1"/>
        <v>0</v>
      </c>
      <c r="I120" s="388"/>
      <c r="J120" s="390"/>
      <c r="K120" s="390"/>
      <c r="L120" s="390"/>
      <c r="M120" s="390"/>
      <c r="N120" s="390"/>
      <c r="O120" s="390"/>
      <c r="P120" s="390"/>
      <c r="Q120" s="390"/>
      <c r="R120" s="390"/>
      <c r="S120" s="390"/>
      <c r="T120" s="390"/>
      <c r="U120" s="390"/>
      <c r="V120" s="475"/>
      <c r="W120" s="475"/>
    </row>
    <row r="121" spans="1:23" s="336" customFormat="1" ht="15">
      <c r="A121" s="414"/>
      <c r="B121" s="420" t="s">
        <v>893</v>
      </c>
      <c r="C121" s="421" t="s">
        <v>892</v>
      </c>
      <c r="D121" s="389"/>
      <c r="E121" s="416" t="s">
        <v>450</v>
      </c>
      <c r="F121" s="416">
        <f>SUMIF('ЛСР 11.05'!$B$22:$B$180,VLOOKUP(B121,$B$7:$B$162,1,0),'ЛСР 11.05'!$F$22:$F$180)</f>
        <v>1</v>
      </c>
      <c r="G121" s="418"/>
      <c r="H121" s="482">
        <f t="shared" si="1"/>
        <v>0</v>
      </c>
      <c r="I121" s="435"/>
      <c r="J121" s="390"/>
      <c r="K121" s="390"/>
      <c r="L121" s="390"/>
      <c r="M121" s="390"/>
      <c r="N121" s="390"/>
      <c r="O121" s="390"/>
      <c r="P121" s="390"/>
      <c r="Q121" s="390"/>
      <c r="R121" s="390"/>
      <c r="S121" s="390"/>
      <c r="T121" s="390"/>
      <c r="U121" s="390"/>
      <c r="V121" s="475"/>
      <c r="W121" s="475"/>
    </row>
    <row r="122" spans="1:23" s="336" customFormat="1" ht="30">
      <c r="A122" s="419"/>
      <c r="B122" s="420" t="s">
        <v>1125</v>
      </c>
      <c r="C122" s="421" t="s">
        <v>892</v>
      </c>
      <c r="D122" s="435"/>
      <c r="E122" s="416" t="s">
        <v>450</v>
      </c>
      <c r="F122" s="416">
        <f>SUMIF('ЛСР 11.05'!$B$22:$B$180,VLOOKUP(B122,$B$7:$B$162,1,0),'ЛСР 11.05'!$F$22:$F$180)</f>
        <v>0</v>
      </c>
      <c r="G122" s="418"/>
      <c r="H122" s="482">
        <f t="shared" si="1"/>
        <v>0</v>
      </c>
      <c r="I122" s="388"/>
      <c r="J122" s="390"/>
      <c r="K122" s="390"/>
      <c r="L122" s="390"/>
      <c r="M122" s="390"/>
      <c r="N122" s="390"/>
      <c r="O122" s="390"/>
      <c r="P122" s="390"/>
      <c r="Q122" s="390"/>
      <c r="R122" s="390"/>
      <c r="S122" s="390"/>
      <c r="T122" s="390"/>
      <c r="U122" s="390"/>
      <c r="V122" s="475"/>
      <c r="W122" s="475"/>
    </row>
    <row r="123" spans="1:23" s="336" customFormat="1" ht="30">
      <c r="A123" s="414"/>
      <c r="B123" s="415" t="s">
        <v>1029</v>
      </c>
      <c r="C123" s="416" t="s">
        <v>892</v>
      </c>
      <c r="D123" s="388"/>
      <c r="E123" s="416" t="s">
        <v>450</v>
      </c>
      <c r="F123" s="416">
        <f>SUMIF('ЛСР 11.05'!$B$22:$B$180,VLOOKUP(B123,$B$7:$B$162,1,0),'ЛСР 11.05'!$F$22:$F$180)</f>
        <v>1</v>
      </c>
      <c r="G123" s="418"/>
      <c r="H123" s="482">
        <f t="shared" si="1"/>
        <v>0</v>
      </c>
      <c r="I123" s="435"/>
      <c r="J123" s="390"/>
      <c r="K123" s="390"/>
      <c r="L123" s="390"/>
      <c r="M123" s="390"/>
      <c r="N123" s="390"/>
      <c r="O123" s="390"/>
      <c r="P123" s="390"/>
      <c r="Q123" s="390"/>
      <c r="R123" s="390"/>
      <c r="S123" s="390"/>
      <c r="T123" s="390"/>
      <c r="U123" s="390"/>
      <c r="V123" s="475"/>
      <c r="W123" s="475"/>
    </row>
    <row r="124" spans="1:23" s="336" customFormat="1" ht="15">
      <c r="A124" s="414"/>
      <c r="B124" s="415" t="s">
        <v>1091</v>
      </c>
      <c r="C124" s="416"/>
      <c r="D124" s="388"/>
      <c r="E124" s="416" t="s">
        <v>450</v>
      </c>
      <c r="F124" s="416">
        <f>SUMIF('ЛСР 11.05'!$B$22:$B$180,VLOOKUP(B124,$B$7:$B$162,1,0),'ЛСР 11.05'!$F$22:$F$180)</f>
        <v>0</v>
      </c>
      <c r="G124" s="418"/>
      <c r="H124" s="482">
        <f t="shared" si="1"/>
        <v>0</v>
      </c>
      <c r="I124" s="388"/>
      <c r="J124" s="390"/>
      <c r="K124" s="390"/>
      <c r="L124" s="390"/>
      <c r="M124" s="390"/>
      <c r="N124" s="390"/>
      <c r="O124" s="390"/>
      <c r="P124" s="390"/>
      <c r="Q124" s="390"/>
      <c r="R124" s="390"/>
      <c r="S124" s="390"/>
      <c r="T124" s="390"/>
      <c r="U124" s="390"/>
      <c r="V124" s="475"/>
      <c r="W124" s="475"/>
    </row>
    <row r="125" spans="1:23" s="336" customFormat="1" ht="15">
      <c r="A125" s="414"/>
      <c r="B125" s="415" t="s">
        <v>1057</v>
      </c>
      <c r="C125" s="416"/>
      <c r="D125" s="435"/>
      <c r="E125" s="416" t="s">
        <v>450</v>
      </c>
      <c r="F125" s="416">
        <f>SUMIF('ЛСР 11.05'!$B$22:$B$180,VLOOKUP(B125,$B$7:$B$162,1,0),'ЛСР 11.05'!$F$22:$F$180)</f>
        <v>0</v>
      </c>
      <c r="G125" s="418"/>
      <c r="H125" s="482">
        <f t="shared" si="1"/>
        <v>0</v>
      </c>
      <c r="I125" s="388"/>
      <c r="J125" s="390"/>
      <c r="K125" s="390"/>
      <c r="L125" s="390"/>
      <c r="M125" s="390"/>
      <c r="N125" s="390"/>
      <c r="O125" s="390"/>
      <c r="P125" s="390"/>
      <c r="Q125" s="390"/>
      <c r="R125" s="390"/>
      <c r="S125" s="390"/>
      <c r="T125" s="390"/>
      <c r="U125" s="390"/>
      <c r="V125" s="475"/>
      <c r="W125" s="475"/>
    </row>
    <row r="126" spans="1:23" s="336" customFormat="1" ht="15">
      <c r="A126" s="414"/>
      <c r="B126" s="420" t="s">
        <v>1127</v>
      </c>
      <c r="C126" s="421" t="s">
        <v>892</v>
      </c>
      <c r="D126" s="389"/>
      <c r="E126" s="416" t="s">
        <v>2</v>
      </c>
      <c r="F126" s="416">
        <f>SUMIF('ЛСР 11.05'!$B$22:$B$180,VLOOKUP(B126,$B$7:$B$162,1,0),'ЛСР 11.05'!$F$22:$F$180)</f>
        <v>0</v>
      </c>
      <c r="G126" s="418"/>
      <c r="H126" s="482">
        <f t="shared" si="1"/>
        <v>0</v>
      </c>
      <c r="I126" s="388"/>
      <c r="J126" s="390"/>
      <c r="K126" s="390"/>
      <c r="L126" s="390"/>
      <c r="M126" s="390"/>
      <c r="N126" s="390"/>
      <c r="O126" s="390"/>
      <c r="P126" s="390"/>
      <c r="Q126" s="390"/>
      <c r="R126" s="390"/>
      <c r="S126" s="390"/>
      <c r="T126" s="390"/>
      <c r="U126" s="390"/>
      <c r="V126" s="475"/>
      <c r="W126" s="475"/>
    </row>
    <row r="127" spans="1:23" s="336" customFormat="1" ht="15">
      <c r="A127" s="414"/>
      <c r="B127" s="415" t="s">
        <v>921</v>
      </c>
      <c r="C127" s="416"/>
      <c r="D127" s="389"/>
      <c r="E127" s="416" t="s">
        <v>450</v>
      </c>
      <c r="F127" s="416">
        <f>SUMIF('ЛСР 11.05'!$B$22:$B$180,VLOOKUP(B127,$B$7:$B$162,1,0),'ЛСР 11.05'!$F$22:$F$180)</f>
        <v>8</v>
      </c>
      <c r="G127" s="418"/>
      <c r="H127" s="482">
        <f t="shared" si="1"/>
        <v>0</v>
      </c>
      <c r="I127" s="388"/>
      <c r="J127" s="390"/>
      <c r="K127" s="390"/>
      <c r="L127" s="390"/>
      <c r="M127" s="390"/>
      <c r="N127" s="390"/>
      <c r="O127" s="390"/>
      <c r="P127" s="390"/>
      <c r="Q127" s="390"/>
      <c r="R127" s="390"/>
      <c r="S127" s="390"/>
      <c r="T127" s="390"/>
      <c r="U127" s="390"/>
      <c r="V127" s="475"/>
      <c r="W127" s="475"/>
    </row>
    <row r="128" spans="1:23" s="336" customFormat="1" ht="15">
      <c r="A128" s="414"/>
      <c r="B128" s="415" t="s">
        <v>1065</v>
      </c>
      <c r="C128" s="416" t="s">
        <v>917</v>
      </c>
      <c r="D128" s="389"/>
      <c r="E128" s="416" t="s">
        <v>450</v>
      </c>
      <c r="F128" s="416">
        <f>SUMIF('ЛСР 11.05'!$B$22:$B$180,VLOOKUP(B128,$B$7:$B$162,1,0),'ЛСР 11.05'!$F$22:$F$180)</f>
        <v>0</v>
      </c>
      <c r="G128" s="418"/>
      <c r="H128" s="482">
        <f t="shared" si="1"/>
        <v>0</v>
      </c>
      <c r="I128" s="435"/>
      <c r="J128" s="390"/>
      <c r="K128" s="390"/>
      <c r="L128" s="390"/>
      <c r="M128" s="390"/>
      <c r="N128" s="390"/>
      <c r="O128" s="390"/>
      <c r="P128" s="390"/>
      <c r="Q128" s="390"/>
      <c r="R128" s="390"/>
      <c r="S128" s="390"/>
      <c r="T128" s="390"/>
      <c r="U128" s="390"/>
      <c r="V128" s="475"/>
      <c r="W128" s="475"/>
    </row>
    <row r="129" spans="1:23" s="336" customFormat="1" ht="15">
      <c r="A129" s="414"/>
      <c r="B129" s="415" t="s">
        <v>1115</v>
      </c>
      <c r="C129" s="416" t="s">
        <v>892</v>
      </c>
      <c r="D129" s="435"/>
      <c r="E129" s="416" t="s">
        <v>2</v>
      </c>
      <c r="F129" s="416">
        <f>SUMIF('ЛСР 11.05'!$B$22:$B$180,VLOOKUP(B129,$B$7:$B$162,1,0),'ЛСР 11.05'!$F$22:$F$180)</f>
        <v>0</v>
      </c>
      <c r="G129" s="418"/>
      <c r="H129" s="482">
        <f t="shared" si="1"/>
        <v>0</v>
      </c>
      <c r="I129" s="388"/>
      <c r="J129" s="390"/>
      <c r="K129" s="390"/>
      <c r="L129" s="390"/>
      <c r="M129" s="390"/>
      <c r="N129" s="390"/>
      <c r="O129" s="390"/>
      <c r="P129" s="390"/>
      <c r="Q129" s="390"/>
      <c r="R129" s="390"/>
      <c r="S129" s="390"/>
      <c r="T129" s="390"/>
      <c r="U129" s="390"/>
      <c r="V129" s="475"/>
      <c r="W129" s="475"/>
    </row>
    <row r="130" spans="1:23" s="336" customFormat="1" ht="15">
      <c r="A130" s="414"/>
      <c r="B130" s="415" t="s">
        <v>1114</v>
      </c>
      <c r="C130" s="416" t="s">
        <v>892</v>
      </c>
      <c r="D130" s="435"/>
      <c r="E130" s="416" t="s">
        <v>2</v>
      </c>
      <c r="F130" s="416">
        <f>SUMIF('ЛСР 11.05'!$B$22:$B$180,VLOOKUP(B130,$B$7:$B$162,1,0),'ЛСР 11.05'!$F$22:$F$180)</f>
        <v>0</v>
      </c>
      <c r="G130" s="418"/>
      <c r="H130" s="482">
        <f t="shared" si="1"/>
        <v>0</v>
      </c>
      <c r="I130" s="388"/>
      <c r="J130" s="390"/>
      <c r="K130" s="390"/>
      <c r="L130" s="390"/>
      <c r="M130" s="390"/>
      <c r="N130" s="390"/>
      <c r="O130" s="390"/>
      <c r="P130" s="390"/>
      <c r="Q130" s="390"/>
      <c r="R130" s="390"/>
      <c r="S130" s="390"/>
      <c r="T130" s="390"/>
      <c r="U130" s="390"/>
      <c r="V130" s="475"/>
      <c r="W130" s="475"/>
    </row>
    <row r="131" spans="1:23" s="336" customFormat="1" ht="15">
      <c r="A131" s="414"/>
      <c r="B131" s="415" t="s">
        <v>1122</v>
      </c>
      <c r="C131" s="416" t="s">
        <v>892</v>
      </c>
      <c r="D131" s="435"/>
      <c r="E131" s="416" t="s">
        <v>2</v>
      </c>
      <c r="F131" s="416">
        <f>SUMIF('ЛСР 11.05'!$B$22:$B$180,VLOOKUP(B131,$B$7:$B$162,1,0),'ЛСР 11.05'!$F$22:$F$180)</f>
        <v>0</v>
      </c>
      <c r="G131" s="418"/>
      <c r="H131" s="482">
        <f t="shared" si="1"/>
        <v>0</v>
      </c>
      <c r="I131" s="388"/>
      <c r="J131" s="390"/>
      <c r="K131" s="390"/>
      <c r="L131" s="390"/>
      <c r="M131" s="390"/>
      <c r="N131" s="390"/>
      <c r="O131" s="390"/>
      <c r="P131" s="390"/>
      <c r="Q131" s="390"/>
      <c r="R131" s="390"/>
      <c r="S131" s="390"/>
      <c r="T131" s="390"/>
      <c r="U131" s="390"/>
      <c r="V131" s="475"/>
      <c r="W131" s="475"/>
    </row>
    <row r="132" spans="1:23" s="336" customFormat="1" ht="15">
      <c r="A132" s="414"/>
      <c r="B132" s="415" t="s">
        <v>1079</v>
      </c>
      <c r="C132" s="416" t="s">
        <v>892</v>
      </c>
      <c r="D132" s="433"/>
      <c r="E132" s="416" t="s">
        <v>450</v>
      </c>
      <c r="F132" s="416">
        <f>SUMIF('ЛСР 11.05'!$B$22:$B$180,VLOOKUP(B132,$B$7:$B$162,1,0),'ЛСР 11.05'!$F$22:$F$180)</f>
        <v>0</v>
      </c>
      <c r="G132" s="418"/>
      <c r="H132" s="482">
        <f t="shared" si="1"/>
        <v>0</v>
      </c>
      <c r="I132" s="388"/>
      <c r="J132" s="390"/>
      <c r="K132" s="390"/>
      <c r="L132" s="390"/>
      <c r="M132" s="390"/>
      <c r="N132" s="390"/>
      <c r="O132" s="390"/>
      <c r="P132" s="390"/>
      <c r="Q132" s="390"/>
      <c r="R132" s="390"/>
      <c r="S132" s="390"/>
      <c r="T132" s="390"/>
      <c r="U132" s="390"/>
      <c r="V132" s="475"/>
      <c r="W132" s="475"/>
    </row>
    <row r="133" spans="1:23" s="336" customFormat="1" ht="15">
      <c r="A133" s="414"/>
      <c r="B133" s="415" t="s">
        <v>1078</v>
      </c>
      <c r="C133" s="416" t="s">
        <v>892</v>
      </c>
      <c r="D133" s="388"/>
      <c r="E133" s="416" t="s">
        <v>450</v>
      </c>
      <c r="F133" s="416">
        <f>SUMIF('ЛСР 11.05'!$B$22:$B$180,VLOOKUP(B133,$B$7:$B$162,1,0),'ЛСР 11.05'!$F$22:$F$180)</f>
        <v>0</v>
      </c>
      <c r="G133" s="418"/>
      <c r="H133" s="482">
        <f t="shared" si="1"/>
        <v>0</v>
      </c>
      <c r="I133" s="388"/>
      <c r="J133" s="390"/>
      <c r="K133" s="390"/>
      <c r="L133" s="390"/>
      <c r="M133" s="390"/>
      <c r="N133" s="390"/>
      <c r="O133" s="390"/>
      <c r="P133" s="390"/>
      <c r="Q133" s="390"/>
      <c r="R133" s="390"/>
      <c r="S133" s="390"/>
      <c r="T133" s="390"/>
      <c r="U133" s="390"/>
      <c r="V133" s="475"/>
      <c r="W133" s="475"/>
    </row>
    <row r="134" spans="1:23" s="336" customFormat="1" ht="15">
      <c r="A134" s="414"/>
      <c r="B134" s="415" t="s">
        <v>1051</v>
      </c>
      <c r="C134" s="416" t="s">
        <v>908</v>
      </c>
      <c r="D134" s="436"/>
      <c r="E134" s="416" t="s">
        <v>450</v>
      </c>
      <c r="F134" s="416">
        <f>SUMIF('ЛСР 11.05'!$B$22:$B$180,VLOOKUP(B134,$B$7:$B$162,1,0),'ЛСР 11.05'!$F$22:$F$180)</f>
        <v>0</v>
      </c>
      <c r="G134" s="418"/>
      <c r="H134" s="482">
        <f t="shared" si="1"/>
        <v>0</v>
      </c>
      <c r="I134" s="437"/>
      <c r="J134" s="390"/>
      <c r="K134" s="390"/>
      <c r="L134" s="390"/>
      <c r="M134" s="390"/>
      <c r="N134" s="390"/>
      <c r="O134" s="390"/>
      <c r="P134" s="390"/>
      <c r="Q134" s="390"/>
      <c r="R134" s="390"/>
      <c r="S134" s="390"/>
      <c r="T134" s="390"/>
      <c r="U134" s="390"/>
      <c r="V134" s="475"/>
      <c r="W134" s="475"/>
    </row>
    <row r="135" spans="1:23" s="439" customFormat="1" ht="15">
      <c r="A135" s="414"/>
      <c r="B135" s="415" t="s">
        <v>1050</v>
      </c>
      <c r="C135" s="416" t="s">
        <v>908</v>
      </c>
      <c r="D135" s="435"/>
      <c r="E135" s="416" t="s">
        <v>450</v>
      </c>
      <c r="F135" s="416">
        <f>SUMIF('ЛСР 11.05'!$B$22:$B$180,VLOOKUP(B135,$B$7:$B$162,1,0),'ЛСР 11.05'!$F$22:$F$180)</f>
        <v>0</v>
      </c>
      <c r="G135" s="418"/>
      <c r="H135" s="482">
        <f t="shared" si="1"/>
        <v>0</v>
      </c>
      <c r="I135" s="388"/>
      <c r="J135" s="438"/>
      <c r="K135" s="438"/>
      <c r="L135" s="438"/>
      <c r="M135" s="438"/>
      <c r="N135" s="438"/>
      <c r="O135" s="438"/>
      <c r="P135" s="438"/>
      <c r="Q135" s="438"/>
      <c r="R135" s="438"/>
      <c r="S135" s="438"/>
      <c r="T135" s="438"/>
      <c r="U135" s="438"/>
      <c r="V135" s="476"/>
      <c r="W135" s="476"/>
    </row>
    <row r="136" spans="1:23" s="336" customFormat="1" ht="15">
      <c r="A136" s="414"/>
      <c r="B136" s="415" t="s">
        <v>1093</v>
      </c>
      <c r="C136" s="416" t="s">
        <v>892</v>
      </c>
      <c r="D136" s="388"/>
      <c r="E136" s="416" t="s">
        <v>450</v>
      </c>
      <c r="F136" s="416">
        <f>SUMIF('ЛСР 11.05'!$B$22:$B$180,VLOOKUP(B136,$B$7:$B$162,1,0),'ЛСР 11.05'!$F$22:$F$180)</f>
        <v>0</v>
      </c>
      <c r="G136" s="418"/>
      <c r="H136" s="482">
        <f t="shared" ref="H136:H162" si="2">F136*G136</f>
        <v>0</v>
      </c>
      <c r="I136" s="388"/>
      <c r="J136" s="390"/>
      <c r="K136" s="390"/>
      <c r="L136" s="390"/>
      <c r="M136" s="390"/>
      <c r="N136" s="390"/>
      <c r="O136" s="390"/>
      <c r="P136" s="390"/>
      <c r="Q136" s="390"/>
      <c r="R136" s="390"/>
      <c r="S136" s="390"/>
      <c r="T136" s="390"/>
      <c r="U136" s="390"/>
      <c r="V136" s="475"/>
      <c r="W136" s="475"/>
    </row>
    <row r="137" spans="1:23" s="336" customFormat="1" ht="15">
      <c r="A137" s="414"/>
      <c r="B137" s="415" t="s">
        <v>591</v>
      </c>
      <c r="C137" s="416" t="s">
        <v>1120</v>
      </c>
      <c r="D137" s="388"/>
      <c r="E137" s="416" t="s">
        <v>2</v>
      </c>
      <c r="F137" s="416">
        <f>SUMIF('ЛСР 11.05'!$B$22:$B$180,VLOOKUP(B137,$B$7:$B$162,1,0),'ЛСР 11.05'!$F$22:$F$180)</f>
        <v>0</v>
      </c>
      <c r="G137" s="418"/>
      <c r="H137" s="482">
        <f t="shared" si="2"/>
        <v>0</v>
      </c>
      <c r="I137" s="388"/>
      <c r="J137" s="390"/>
      <c r="K137" s="390"/>
      <c r="L137" s="390"/>
      <c r="M137" s="390"/>
      <c r="N137" s="390"/>
      <c r="O137" s="390"/>
      <c r="P137" s="390"/>
      <c r="Q137" s="390"/>
      <c r="R137" s="390"/>
      <c r="S137" s="390"/>
      <c r="T137" s="390"/>
      <c r="U137" s="390"/>
      <c r="V137" s="475"/>
      <c r="W137" s="475"/>
    </row>
    <row r="138" spans="1:23" s="336" customFormat="1" ht="15">
      <c r="A138" s="414"/>
      <c r="B138" s="415" t="s">
        <v>1141</v>
      </c>
      <c r="C138" s="416" t="s">
        <v>1120</v>
      </c>
      <c r="D138" s="388"/>
      <c r="E138" s="416" t="s">
        <v>2</v>
      </c>
      <c r="F138" s="416">
        <f>SUMIF('ЛСР 11.05'!$B$22:$B$180,VLOOKUP(B138,$B$7:$B$162,1,0),'ЛСР 11.05'!$F$22:$F$180)</f>
        <v>0</v>
      </c>
      <c r="G138" s="418"/>
      <c r="H138" s="482">
        <f t="shared" si="2"/>
        <v>0</v>
      </c>
      <c r="I138" s="388"/>
      <c r="J138" s="390"/>
      <c r="K138" s="390"/>
      <c r="L138" s="390"/>
      <c r="M138" s="390"/>
      <c r="N138" s="390"/>
      <c r="O138" s="390"/>
      <c r="P138" s="390"/>
      <c r="Q138" s="390"/>
      <c r="R138" s="390"/>
      <c r="S138" s="390"/>
      <c r="T138" s="390"/>
      <c r="U138" s="390"/>
      <c r="V138" s="475"/>
      <c r="W138" s="475"/>
    </row>
    <row r="139" spans="1:23" s="336" customFormat="1" ht="15">
      <c r="A139" s="414"/>
      <c r="B139" s="415" t="s">
        <v>924</v>
      </c>
      <c r="C139" s="416" t="s">
        <v>902</v>
      </c>
      <c r="D139" s="417"/>
      <c r="E139" s="416" t="s">
        <v>450</v>
      </c>
      <c r="F139" s="416">
        <f>SUMIF('ЛСР 11.05'!$B$22:$B$180,VLOOKUP(B139,$B$7:$B$162,1,0),'ЛСР 11.05'!$F$22:$F$180)</f>
        <v>21</v>
      </c>
      <c r="G139" s="418"/>
      <c r="H139" s="482">
        <f t="shared" si="2"/>
        <v>0</v>
      </c>
      <c r="I139" s="388"/>
      <c r="J139" s="390"/>
      <c r="K139" s="390"/>
      <c r="L139" s="390"/>
      <c r="M139" s="390"/>
      <c r="N139" s="390"/>
      <c r="O139" s="390"/>
      <c r="P139" s="390"/>
      <c r="Q139" s="390"/>
      <c r="R139" s="390"/>
      <c r="S139" s="390"/>
      <c r="T139" s="390"/>
      <c r="U139" s="390"/>
      <c r="V139" s="475"/>
      <c r="W139" s="475"/>
    </row>
    <row r="140" spans="1:23" s="336" customFormat="1" ht="15">
      <c r="A140" s="414"/>
      <c r="B140" s="415" t="s">
        <v>1040</v>
      </c>
      <c r="C140" s="416" t="s">
        <v>902</v>
      </c>
      <c r="D140" s="389"/>
      <c r="E140" s="416" t="s">
        <v>450</v>
      </c>
      <c r="F140" s="416">
        <f>SUMIF('ЛСР 11.05'!$B$22:$B$180,VLOOKUP(B140,$B$7:$B$162,1,0),'ЛСР 11.05'!$F$22:$F$180)</f>
        <v>0</v>
      </c>
      <c r="G140" s="418"/>
      <c r="H140" s="482">
        <f t="shared" si="2"/>
        <v>0</v>
      </c>
      <c r="I140" s="435"/>
      <c r="J140" s="390"/>
      <c r="K140" s="390"/>
      <c r="L140" s="390"/>
      <c r="M140" s="390"/>
      <c r="N140" s="390"/>
      <c r="O140" s="390"/>
      <c r="P140" s="390"/>
      <c r="Q140" s="390"/>
      <c r="R140" s="390"/>
      <c r="S140" s="390"/>
      <c r="T140" s="390"/>
      <c r="U140" s="390"/>
      <c r="V140" s="475"/>
      <c r="W140" s="475"/>
    </row>
    <row r="141" spans="1:23" s="336" customFormat="1" ht="15">
      <c r="A141" s="414"/>
      <c r="B141" s="415" t="s">
        <v>702</v>
      </c>
      <c r="C141" s="421" t="s">
        <v>902</v>
      </c>
      <c r="D141" s="389"/>
      <c r="E141" s="422" t="s">
        <v>450</v>
      </c>
      <c r="F141" s="416">
        <f>SUMIF('ЛСР 11.05'!$B$22:$B$180,VLOOKUP(B141,$B$7:$B$162,1,0),'ЛСР 11.05'!$F$22:$F$180)</f>
        <v>19</v>
      </c>
      <c r="G141" s="418"/>
      <c r="H141" s="482">
        <f t="shared" si="2"/>
        <v>0</v>
      </c>
      <c r="I141" s="388"/>
      <c r="J141" s="390"/>
      <c r="K141" s="390"/>
      <c r="L141" s="390"/>
      <c r="M141" s="390"/>
      <c r="N141" s="390"/>
      <c r="O141" s="390"/>
      <c r="P141" s="390"/>
      <c r="Q141" s="390"/>
      <c r="R141" s="390"/>
      <c r="S141" s="390"/>
      <c r="T141" s="390"/>
      <c r="U141" s="390"/>
      <c r="V141" s="475"/>
      <c r="W141" s="475"/>
    </row>
    <row r="142" spans="1:23" s="336" customFormat="1" ht="15">
      <c r="A142" s="414"/>
      <c r="B142" s="415" t="s">
        <v>703</v>
      </c>
      <c r="C142" s="416" t="s">
        <v>902</v>
      </c>
      <c r="D142" s="388"/>
      <c r="E142" s="416" t="s">
        <v>450</v>
      </c>
      <c r="F142" s="416">
        <f>SUMIF('ЛСР 11.05'!$B$22:$B$180,VLOOKUP(B142,$B$7:$B$162,1,0),'ЛСР 11.05'!$F$22:$F$180)</f>
        <v>0</v>
      </c>
      <c r="G142" s="418"/>
      <c r="H142" s="482">
        <f t="shared" si="2"/>
        <v>0</v>
      </c>
      <c r="I142" s="388"/>
      <c r="J142" s="390"/>
      <c r="K142" s="390"/>
      <c r="L142" s="390"/>
      <c r="M142" s="390"/>
      <c r="N142" s="390"/>
      <c r="O142" s="390"/>
      <c r="P142" s="390"/>
      <c r="Q142" s="390"/>
      <c r="R142" s="390"/>
      <c r="S142" s="390"/>
      <c r="T142" s="390"/>
      <c r="U142" s="390"/>
      <c r="V142" s="475"/>
      <c r="W142" s="475"/>
    </row>
    <row r="143" spans="1:23" s="336" customFormat="1" ht="15">
      <c r="A143" s="414"/>
      <c r="B143" s="415" t="s">
        <v>905</v>
      </c>
      <c r="C143" s="416" t="s">
        <v>906</v>
      </c>
      <c r="D143" s="388"/>
      <c r="E143" s="416" t="s">
        <v>450</v>
      </c>
      <c r="F143" s="416">
        <f>SUMIF('ЛСР 11.05'!$B$22:$B$180,VLOOKUP(B143,$B$7:$B$162,1,0),'ЛСР 11.05'!$F$22:$F$180)</f>
        <v>0</v>
      </c>
      <c r="G143" s="418"/>
      <c r="H143" s="482">
        <f t="shared" si="2"/>
        <v>0</v>
      </c>
      <c r="I143" s="388"/>
      <c r="J143" s="390"/>
      <c r="K143" s="390"/>
      <c r="L143" s="390"/>
      <c r="M143" s="390"/>
      <c r="N143" s="390"/>
      <c r="O143" s="390"/>
      <c r="P143" s="390"/>
      <c r="Q143" s="390"/>
      <c r="R143" s="390"/>
      <c r="S143" s="390"/>
      <c r="T143" s="390"/>
      <c r="U143" s="390"/>
      <c r="V143" s="475"/>
      <c r="W143" s="475"/>
    </row>
    <row r="144" spans="1:23" s="336" customFormat="1" ht="15">
      <c r="A144" s="414"/>
      <c r="B144" s="415" t="s">
        <v>453</v>
      </c>
      <c r="C144" s="416"/>
      <c r="D144" s="389"/>
      <c r="E144" s="416" t="s">
        <v>450</v>
      </c>
      <c r="F144" s="416">
        <f>SUMIF('ЛСР 11.05'!$B$22:$B$180,VLOOKUP(B144,$B$7:$B$162,1,0),'ЛСР 11.05'!$F$22:$F$180)</f>
        <v>2</v>
      </c>
      <c r="G144" s="418"/>
      <c r="H144" s="482">
        <f t="shared" si="2"/>
        <v>0</v>
      </c>
      <c r="I144" s="388"/>
      <c r="J144" s="390"/>
      <c r="K144" s="390"/>
      <c r="L144" s="390"/>
      <c r="M144" s="390"/>
      <c r="N144" s="390"/>
      <c r="O144" s="390"/>
      <c r="P144" s="390"/>
      <c r="Q144" s="390"/>
      <c r="R144" s="390"/>
      <c r="S144" s="390"/>
      <c r="T144" s="390"/>
      <c r="U144" s="390"/>
      <c r="V144" s="475"/>
      <c r="W144" s="475"/>
    </row>
    <row r="145" spans="1:23" s="336" customFormat="1" ht="15">
      <c r="A145" s="414"/>
      <c r="B145" s="415" t="s">
        <v>1036</v>
      </c>
      <c r="C145" s="416" t="s">
        <v>910</v>
      </c>
      <c r="D145" s="388"/>
      <c r="E145" s="416" t="s">
        <v>450</v>
      </c>
      <c r="F145" s="416">
        <f>SUMIF('ЛСР 11.05'!$B$22:$B$180,VLOOKUP(B145,$B$7:$B$162,1,0),'ЛСР 11.05'!$F$22:$F$180)</f>
        <v>0</v>
      </c>
      <c r="G145" s="418"/>
      <c r="H145" s="482">
        <f t="shared" si="2"/>
        <v>0</v>
      </c>
      <c r="I145" s="435"/>
      <c r="J145" s="390"/>
      <c r="K145" s="390"/>
      <c r="L145" s="390"/>
      <c r="M145" s="390"/>
      <c r="N145" s="390"/>
      <c r="O145" s="390"/>
      <c r="P145" s="390"/>
      <c r="Q145" s="390"/>
      <c r="R145" s="390"/>
      <c r="S145" s="390"/>
      <c r="T145" s="390"/>
      <c r="U145" s="390"/>
      <c r="V145" s="475"/>
      <c r="W145" s="475"/>
    </row>
    <row r="146" spans="1:23" s="336" customFormat="1" ht="15">
      <c r="A146" s="414"/>
      <c r="B146" s="415" t="s">
        <v>1054</v>
      </c>
      <c r="C146" s="416" t="s">
        <v>899</v>
      </c>
      <c r="D146" s="435"/>
      <c r="E146" s="416" t="s">
        <v>450</v>
      </c>
      <c r="F146" s="416">
        <f>SUMIF('ЛСР 11.05'!$B$22:$B$180,VLOOKUP(B146,$B$7:$B$162,1,0),'ЛСР 11.05'!$F$22:$F$180)</f>
        <v>0</v>
      </c>
      <c r="G146" s="418"/>
      <c r="H146" s="482">
        <f t="shared" si="2"/>
        <v>0</v>
      </c>
      <c r="I146" s="388"/>
      <c r="J146" s="390"/>
      <c r="K146" s="390"/>
      <c r="L146" s="390"/>
      <c r="M146" s="390"/>
      <c r="N146" s="390"/>
      <c r="O146" s="390"/>
      <c r="P146" s="390"/>
      <c r="Q146" s="390"/>
      <c r="R146" s="390"/>
      <c r="S146" s="390"/>
      <c r="T146" s="390"/>
      <c r="U146" s="390"/>
      <c r="V146" s="475"/>
      <c r="W146" s="475"/>
    </row>
    <row r="147" spans="1:23" s="336" customFormat="1" ht="15">
      <c r="A147" s="414"/>
      <c r="B147" s="415" t="s">
        <v>919</v>
      </c>
      <c r="C147" s="416" t="s">
        <v>910</v>
      </c>
      <c r="D147" s="389"/>
      <c r="E147" s="416" t="s">
        <v>450</v>
      </c>
      <c r="F147" s="416">
        <f>SUMIF('ЛСР 11.05'!$B$22:$B$180,VLOOKUP(B147,$B$7:$B$162,1,0),'ЛСР 11.05'!$F$22:$F$180)</f>
        <v>1</v>
      </c>
      <c r="G147" s="418"/>
      <c r="H147" s="482">
        <f t="shared" si="2"/>
        <v>0</v>
      </c>
      <c r="I147" s="388"/>
      <c r="J147" s="390"/>
      <c r="K147" s="390"/>
      <c r="L147" s="390"/>
      <c r="M147" s="390"/>
      <c r="N147" s="390"/>
      <c r="O147" s="390"/>
      <c r="P147" s="390"/>
      <c r="Q147" s="390"/>
      <c r="R147" s="390"/>
      <c r="S147" s="390"/>
      <c r="T147" s="390"/>
      <c r="U147" s="390"/>
      <c r="V147" s="475"/>
      <c r="W147" s="475"/>
    </row>
    <row r="148" spans="1:23" s="336" customFormat="1" ht="15">
      <c r="A148" s="414"/>
      <c r="B148" s="420" t="s">
        <v>1089</v>
      </c>
      <c r="C148" s="416" t="s">
        <v>954</v>
      </c>
      <c r="D148" s="389"/>
      <c r="E148" s="416" t="s">
        <v>450</v>
      </c>
      <c r="F148" s="416">
        <f>SUMIF('ЛСР 11.05'!$B$22:$B$180,VLOOKUP(B148,$B$7:$B$162,1,0),'ЛСР 11.05'!$F$22:$F$180)</f>
        <v>0</v>
      </c>
      <c r="G148" s="418"/>
      <c r="H148" s="482">
        <f t="shared" si="2"/>
        <v>0</v>
      </c>
      <c r="I148" s="388"/>
      <c r="J148" s="390"/>
      <c r="K148" s="390"/>
      <c r="L148" s="390"/>
      <c r="M148" s="390"/>
      <c r="N148" s="390"/>
      <c r="O148" s="390"/>
      <c r="P148" s="390"/>
      <c r="Q148" s="390"/>
      <c r="R148" s="390"/>
      <c r="S148" s="390"/>
      <c r="T148" s="390"/>
      <c r="U148" s="390"/>
      <c r="V148" s="475"/>
      <c r="W148" s="475"/>
    </row>
    <row r="149" spans="1:23" s="336" customFormat="1" ht="15">
      <c r="A149" s="414"/>
      <c r="B149" s="415" t="s">
        <v>961</v>
      </c>
      <c r="C149" s="416" t="s">
        <v>954</v>
      </c>
      <c r="D149" s="435"/>
      <c r="E149" s="416" t="s">
        <v>450</v>
      </c>
      <c r="F149" s="416">
        <f>SUMIF('ЛСР 11.05'!$B$22:$B$180,VLOOKUP(B149,$B$7:$B$162,1,0),'ЛСР 11.05'!$F$22:$F$180)</f>
        <v>0</v>
      </c>
      <c r="G149" s="418"/>
      <c r="H149" s="482">
        <f t="shared" si="2"/>
        <v>0</v>
      </c>
      <c r="I149" s="388"/>
      <c r="J149" s="390"/>
      <c r="K149" s="390"/>
      <c r="L149" s="390"/>
      <c r="M149" s="390"/>
      <c r="N149" s="390"/>
      <c r="O149" s="390"/>
      <c r="P149" s="390"/>
      <c r="Q149" s="390"/>
      <c r="R149" s="390"/>
      <c r="S149" s="390"/>
      <c r="T149" s="390"/>
      <c r="U149" s="390"/>
      <c r="V149" s="475"/>
      <c r="W149" s="475"/>
    </row>
    <row r="150" spans="1:23" s="336" customFormat="1" ht="15">
      <c r="A150" s="414"/>
      <c r="B150" s="415" t="s">
        <v>963</v>
      </c>
      <c r="C150" s="416" t="s">
        <v>954</v>
      </c>
      <c r="D150" s="435"/>
      <c r="E150" s="422" t="s">
        <v>450</v>
      </c>
      <c r="F150" s="416">
        <f>SUMIF('ЛСР 11.05'!$B$22:$B$180,VLOOKUP(B150,$B$7:$B$162,1,0),'ЛСР 11.05'!$F$22:$F$180)</f>
        <v>1</v>
      </c>
      <c r="G150" s="418"/>
      <c r="H150" s="482">
        <f t="shared" si="2"/>
        <v>0</v>
      </c>
      <c r="I150" s="388"/>
      <c r="J150" s="390"/>
      <c r="K150" s="390"/>
      <c r="L150" s="390"/>
      <c r="M150" s="390"/>
      <c r="N150" s="390"/>
      <c r="O150" s="390"/>
      <c r="P150" s="390"/>
      <c r="Q150" s="390"/>
      <c r="R150" s="390"/>
      <c r="S150" s="390"/>
      <c r="T150" s="390"/>
      <c r="U150" s="390"/>
      <c r="V150" s="475"/>
      <c r="W150" s="475"/>
    </row>
    <row r="151" spans="1:23" s="336" customFormat="1" ht="15">
      <c r="A151" s="414"/>
      <c r="B151" s="415" t="s">
        <v>1090</v>
      </c>
      <c r="C151" s="416" t="s">
        <v>954</v>
      </c>
      <c r="D151" s="433"/>
      <c r="E151" s="416" t="s">
        <v>450</v>
      </c>
      <c r="F151" s="416">
        <f>SUMIF('ЛСР 11.05'!$B$22:$B$180,VLOOKUP(B151,$B$7:$B$162,1,0),'ЛСР 11.05'!$F$22:$F$180)</f>
        <v>0</v>
      </c>
      <c r="G151" s="418"/>
      <c r="H151" s="482">
        <f t="shared" si="2"/>
        <v>0</v>
      </c>
      <c r="I151" s="435"/>
      <c r="J151" s="390"/>
      <c r="K151" s="390"/>
      <c r="L151" s="390"/>
      <c r="M151" s="390"/>
      <c r="N151" s="390"/>
      <c r="O151" s="390"/>
      <c r="P151" s="390"/>
      <c r="Q151" s="390"/>
      <c r="R151" s="390"/>
      <c r="S151" s="390"/>
      <c r="T151" s="390"/>
      <c r="U151" s="390"/>
      <c r="V151" s="475"/>
      <c r="W151" s="475"/>
    </row>
    <row r="152" spans="1:23" s="336" customFormat="1" ht="15">
      <c r="A152" s="414"/>
      <c r="B152" s="420" t="s">
        <v>962</v>
      </c>
      <c r="C152" s="416" t="s">
        <v>910</v>
      </c>
      <c r="D152" s="389"/>
      <c r="E152" s="416" t="s">
        <v>450</v>
      </c>
      <c r="F152" s="416">
        <f>SUMIF('ЛСР 11.05'!$B$22:$B$180,VLOOKUP(B152,$B$7:$B$162,1,0),'ЛСР 11.05'!$F$22:$F$180)</f>
        <v>1</v>
      </c>
      <c r="G152" s="418"/>
      <c r="H152" s="482">
        <f t="shared" si="2"/>
        <v>0</v>
      </c>
      <c r="I152" s="388"/>
      <c r="J152" s="390"/>
      <c r="K152" s="390"/>
      <c r="L152" s="390"/>
      <c r="M152" s="390"/>
      <c r="N152" s="390"/>
      <c r="O152" s="390"/>
      <c r="P152" s="390"/>
      <c r="Q152" s="390"/>
      <c r="R152" s="390"/>
      <c r="S152" s="390"/>
      <c r="T152" s="390"/>
      <c r="U152" s="390"/>
      <c r="V152" s="475"/>
      <c r="W152" s="475"/>
    </row>
    <row r="153" spans="1:23" s="336" customFormat="1" ht="15">
      <c r="A153" s="414"/>
      <c r="B153" s="415" t="s">
        <v>1058</v>
      </c>
      <c r="C153" s="416" t="s">
        <v>899</v>
      </c>
      <c r="D153" s="435"/>
      <c r="E153" s="416" t="s">
        <v>450</v>
      </c>
      <c r="F153" s="416">
        <f>SUMIF('ЛСР 11.05'!$B$22:$B$180,VLOOKUP(B153,$B$7:$B$162,1,0),'ЛСР 11.05'!$F$22:$F$180)</f>
        <v>0</v>
      </c>
      <c r="G153" s="418"/>
      <c r="H153" s="482">
        <f t="shared" si="2"/>
        <v>0</v>
      </c>
      <c r="I153" s="388"/>
      <c r="J153" s="390"/>
      <c r="K153" s="390"/>
      <c r="L153" s="390"/>
      <c r="M153" s="390"/>
      <c r="N153" s="390"/>
      <c r="O153" s="390"/>
      <c r="P153" s="390"/>
      <c r="Q153" s="390"/>
      <c r="R153" s="390"/>
      <c r="S153" s="390"/>
      <c r="T153" s="390"/>
      <c r="U153" s="390"/>
      <c r="V153" s="475"/>
      <c r="W153" s="475"/>
    </row>
    <row r="154" spans="1:23" s="114" customFormat="1" ht="15">
      <c r="A154" s="423"/>
      <c r="B154" s="415" t="s">
        <v>929</v>
      </c>
      <c r="C154" s="416" t="s">
        <v>899</v>
      </c>
      <c r="D154" s="389"/>
      <c r="E154" s="416" t="s">
        <v>450</v>
      </c>
      <c r="F154" s="416">
        <f>SUMIF('ЛСР 11.05'!$B$22:$B$180,VLOOKUP(B154,$B$7:$B$162,1,0),'ЛСР 11.05'!$F$22:$F$180)</f>
        <v>0</v>
      </c>
      <c r="G154" s="418"/>
      <c r="H154" s="482">
        <f t="shared" si="2"/>
        <v>0</v>
      </c>
      <c r="I154" s="388"/>
      <c r="J154" s="424"/>
      <c r="K154" s="424"/>
      <c r="L154" s="424"/>
      <c r="M154" s="424"/>
      <c r="N154" s="424"/>
      <c r="O154" s="424"/>
      <c r="P154" s="424"/>
      <c r="Q154" s="424"/>
      <c r="R154" s="424"/>
      <c r="S154" s="424"/>
      <c r="T154" s="424"/>
      <c r="U154" s="424"/>
    </row>
    <row r="155" spans="1:23" s="336" customFormat="1" ht="15">
      <c r="A155" s="414"/>
      <c r="B155" s="415" t="s">
        <v>1124</v>
      </c>
      <c r="C155" s="416" t="s">
        <v>899</v>
      </c>
      <c r="D155" s="435"/>
      <c r="E155" s="416" t="s">
        <v>450</v>
      </c>
      <c r="F155" s="416">
        <f>SUMIF('ЛСР 11.05'!$B$22:$B$180,VLOOKUP(B155,$B$7:$B$162,1,0),'ЛСР 11.05'!$F$22:$F$180)</f>
        <v>2</v>
      </c>
      <c r="G155" s="418"/>
      <c r="H155" s="482">
        <f t="shared" si="2"/>
        <v>0</v>
      </c>
      <c r="I155" s="388"/>
      <c r="J155" s="390"/>
      <c r="K155" s="390"/>
      <c r="L155" s="390"/>
      <c r="M155" s="390"/>
      <c r="N155" s="390"/>
      <c r="O155" s="390"/>
      <c r="P155" s="390"/>
      <c r="Q155" s="390"/>
      <c r="R155" s="390"/>
      <c r="S155" s="390"/>
      <c r="T155" s="390"/>
      <c r="U155" s="390"/>
      <c r="V155" s="475"/>
      <c r="W155" s="475"/>
    </row>
    <row r="156" spans="1:23" s="336" customFormat="1" ht="15">
      <c r="A156" s="414"/>
      <c r="B156" s="415" t="s">
        <v>1103</v>
      </c>
      <c r="C156" s="416" t="s">
        <v>899</v>
      </c>
      <c r="D156" s="389"/>
      <c r="E156" s="416" t="s">
        <v>450</v>
      </c>
      <c r="F156" s="416">
        <f>SUMIF('ЛСР 11.05'!$B$22:$B$180,VLOOKUP(B156,$B$7:$B$162,1,0),'ЛСР 11.05'!$F$22:$F$180)</f>
        <v>0</v>
      </c>
      <c r="G156" s="418"/>
      <c r="H156" s="482">
        <f t="shared" si="2"/>
        <v>0</v>
      </c>
      <c r="I156" s="388"/>
      <c r="J156" s="390"/>
      <c r="K156" s="390"/>
      <c r="L156" s="390"/>
      <c r="M156" s="390"/>
      <c r="N156" s="390"/>
      <c r="O156" s="390"/>
      <c r="P156" s="390"/>
      <c r="Q156" s="390"/>
      <c r="R156" s="390"/>
      <c r="S156" s="390"/>
      <c r="T156" s="390"/>
      <c r="U156" s="390"/>
      <c r="V156" s="475"/>
      <c r="W156" s="475"/>
    </row>
    <row r="157" spans="1:23" s="336" customFormat="1" ht="15">
      <c r="A157" s="414"/>
      <c r="B157" s="415" t="s">
        <v>1044</v>
      </c>
      <c r="C157" s="416" t="s">
        <v>899</v>
      </c>
      <c r="D157" s="388"/>
      <c r="E157" s="416" t="s">
        <v>450</v>
      </c>
      <c r="F157" s="416">
        <f>SUMIF('ЛСР 11.05'!$B$22:$B$180,VLOOKUP(B157,$B$7:$B$162,1,0),'ЛСР 11.05'!$F$22:$F$180)</f>
        <v>0</v>
      </c>
      <c r="G157" s="418"/>
      <c r="H157" s="482">
        <f t="shared" si="2"/>
        <v>0</v>
      </c>
      <c r="I157" s="388"/>
      <c r="J157" s="390"/>
      <c r="K157" s="390"/>
      <c r="L157" s="390"/>
      <c r="M157" s="390"/>
      <c r="N157" s="390"/>
      <c r="O157" s="390"/>
      <c r="P157" s="390"/>
      <c r="Q157" s="390"/>
      <c r="R157" s="390"/>
      <c r="S157" s="390"/>
      <c r="T157" s="390"/>
      <c r="U157" s="390"/>
      <c r="V157" s="475"/>
      <c r="W157" s="475"/>
    </row>
    <row r="158" spans="1:23" s="336" customFormat="1" ht="15">
      <c r="A158" s="414"/>
      <c r="B158" s="415" t="s">
        <v>1102</v>
      </c>
      <c r="C158" s="416" t="s">
        <v>899</v>
      </c>
      <c r="D158" s="388"/>
      <c r="E158" s="416" t="s">
        <v>450</v>
      </c>
      <c r="F158" s="416">
        <f>SUMIF('ЛСР 11.05'!$B$22:$B$180,VLOOKUP(B158,$B$7:$B$162,1,0),'ЛСР 11.05'!$F$22:$F$180)</f>
        <v>0</v>
      </c>
      <c r="G158" s="418"/>
      <c r="H158" s="482">
        <f t="shared" si="2"/>
        <v>0</v>
      </c>
      <c r="I158" s="388"/>
      <c r="J158" s="390"/>
      <c r="K158" s="390"/>
      <c r="L158" s="390"/>
      <c r="M158" s="390"/>
      <c r="N158" s="390"/>
      <c r="O158" s="390"/>
      <c r="P158" s="390"/>
      <c r="Q158" s="390"/>
      <c r="R158" s="390"/>
      <c r="S158" s="390"/>
      <c r="T158" s="390"/>
      <c r="U158" s="390"/>
      <c r="V158" s="475"/>
      <c r="W158" s="475"/>
    </row>
    <row r="159" spans="1:23" s="336" customFormat="1" ht="15">
      <c r="A159" s="414"/>
      <c r="B159" s="420" t="s">
        <v>1035</v>
      </c>
      <c r="C159" s="421" t="s">
        <v>899</v>
      </c>
      <c r="D159" s="433"/>
      <c r="E159" s="422" t="s">
        <v>450</v>
      </c>
      <c r="F159" s="416">
        <f>SUMIF('ЛСР 11.05'!$B$22:$B$180,VLOOKUP(B159,$B$7:$B$162,1,0),'ЛСР 11.05'!$F$22:$F$180)</f>
        <v>0</v>
      </c>
      <c r="G159" s="418"/>
      <c r="H159" s="482">
        <f t="shared" si="2"/>
        <v>0</v>
      </c>
      <c r="I159" s="435"/>
      <c r="J159" s="390"/>
      <c r="K159" s="390"/>
      <c r="L159" s="390"/>
      <c r="M159" s="390"/>
      <c r="N159" s="390"/>
      <c r="O159" s="390"/>
      <c r="P159" s="390"/>
      <c r="Q159" s="390"/>
      <c r="R159" s="390"/>
      <c r="S159" s="390"/>
      <c r="T159" s="390"/>
      <c r="U159" s="390"/>
      <c r="V159" s="475"/>
      <c r="W159" s="475"/>
    </row>
    <row r="160" spans="1:23" s="336" customFormat="1" ht="30">
      <c r="A160" s="414"/>
      <c r="B160" s="415" t="s">
        <v>1028</v>
      </c>
      <c r="C160" s="416"/>
      <c r="D160" s="389"/>
      <c r="E160" s="416" t="s">
        <v>450</v>
      </c>
      <c r="F160" s="416">
        <f>SUMIF('ЛСР 11.05'!$B$22:$B$180,VLOOKUP(B160,$B$7:$B$162,1,0),'ЛСР 11.05'!$F$22:$F$180)</f>
        <v>0</v>
      </c>
      <c r="G160" s="418"/>
      <c r="H160" s="482">
        <f t="shared" si="2"/>
        <v>0</v>
      </c>
      <c r="I160" s="388"/>
      <c r="J160" s="390"/>
      <c r="K160" s="390"/>
      <c r="L160" s="390"/>
      <c r="M160" s="390"/>
      <c r="N160" s="390"/>
      <c r="O160" s="390"/>
      <c r="P160" s="390"/>
      <c r="Q160" s="390"/>
      <c r="R160" s="390"/>
      <c r="S160" s="390"/>
      <c r="T160" s="390"/>
      <c r="U160" s="390"/>
      <c r="V160" s="475"/>
      <c r="W160" s="475"/>
    </row>
    <row r="161" spans="1:23" s="336" customFormat="1" ht="15">
      <c r="A161" s="414"/>
      <c r="B161" s="415" t="s">
        <v>909</v>
      </c>
      <c r="C161" s="416" t="s">
        <v>908</v>
      </c>
      <c r="D161" s="417"/>
      <c r="E161" s="416" t="s">
        <v>450</v>
      </c>
      <c r="F161" s="416">
        <f>SUMIF('ЛСР 11.05'!$B$22:$B$180,VLOOKUP(B161,$B$7:$B$162,1,0),'ЛСР 11.05'!$F$22:$F$180)</f>
        <v>1</v>
      </c>
      <c r="G161" s="418"/>
      <c r="H161" s="482">
        <f t="shared" si="2"/>
        <v>0</v>
      </c>
      <c r="I161" s="388"/>
      <c r="J161" s="390"/>
      <c r="K161" s="390"/>
      <c r="L161" s="390"/>
      <c r="M161" s="390"/>
      <c r="N161" s="390"/>
      <c r="O161" s="390"/>
      <c r="P161" s="390"/>
      <c r="Q161" s="390"/>
      <c r="R161" s="390"/>
      <c r="S161" s="390"/>
      <c r="T161" s="390"/>
      <c r="U161" s="390"/>
      <c r="V161" s="475"/>
      <c r="W161" s="475"/>
    </row>
    <row r="162" spans="1:23" s="336" customFormat="1" ht="15">
      <c r="A162" s="414"/>
      <c r="B162" s="415" t="s">
        <v>1060</v>
      </c>
      <c r="C162" s="416" t="s">
        <v>917</v>
      </c>
      <c r="D162" s="389"/>
      <c r="E162" s="416" t="s">
        <v>450</v>
      </c>
      <c r="F162" s="416">
        <f>SUMIF('ЛСР 11.05'!$B$22:$B$180,VLOOKUP(B162,$B$7:$B$162,1,0),'ЛСР 11.05'!$F$22:$F$180)</f>
        <v>3</v>
      </c>
      <c r="G162" s="418"/>
      <c r="H162" s="482">
        <f t="shared" si="2"/>
        <v>0</v>
      </c>
      <c r="I162" s="388"/>
      <c r="J162" s="390"/>
      <c r="K162" s="390"/>
      <c r="L162" s="390"/>
      <c r="M162" s="390"/>
      <c r="N162" s="390"/>
      <c r="O162" s="390"/>
      <c r="P162" s="390"/>
      <c r="Q162" s="390"/>
      <c r="R162" s="390"/>
      <c r="S162" s="390"/>
      <c r="T162" s="390"/>
      <c r="U162" s="390"/>
      <c r="V162" s="475"/>
      <c r="W162" s="475"/>
    </row>
    <row r="163" spans="1:23">
      <c r="A163" s="426"/>
      <c r="B163" s="427"/>
      <c r="C163" s="426"/>
      <c r="D163" s="426"/>
      <c r="E163" s="426"/>
      <c r="F163" s="428"/>
      <c r="G163" s="483" t="s">
        <v>1025</v>
      </c>
      <c r="H163" s="484">
        <f>SUM(H5:H162)</f>
        <v>0</v>
      </c>
      <c r="I163" s="429"/>
    </row>
    <row r="164" spans="1:23">
      <c r="G164" s="432" t="s">
        <v>1024</v>
      </c>
      <c r="H164" s="432" t="e">
        <f>H163-'ЛСР 11.05'!H183</f>
        <v>#N/A</v>
      </c>
    </row>
    <row r="165" spans="1:23" s="499" customFormat="1" ht="18.75">
      <c r="A165" s="466"/>
      <c r="B165" s="466"/>
      <c r="C165" s="49"/>
      <c r="D165" s="49"/>
      <c r="E165" s="466"/>
      <c r="F165" s="49"/>
      <c r="G165" s="49"/>
      <c r="H165" s="49"/>
      <c r="I165" s="470"/>
      <c r="M165" s="500"/>
    </row>
    <row r="166" spans="1:23" s="503" customFormat="1" ht="18.75">
      <c r="A166" s="43"/>
      <c r="B166" s="529" t="s">
        <v>1148</v>
      </c>
      <c r="C166" s="1"/>
      <c r="D166" s="1"/>
      <c r="E166" s="43"/>
      <c r="F166" s="1"/>
      <c r="G166" s="1"/>
      <c r="H166" s="530"/>
      <c r="I166" s="531"/>
      <c r="J166" s="502"/>
      <c r="K166" s="501"/>
      <c r="L166" s="501"/>
      <c r="M166" s="500"/>
    </row>
    <row r="167" spans="1:23">
      <c r="A167" s="507" t="s">
        <v>796</v>
      </c>
      <c r="B167" s="493" t="s">
        <v>1155</v>
      </c>
      <c r="C167" s="494"/>
      <c r="D167" s="494"/>
      <c r="E167" s="492"/>
      <c r="F167" s="495"/>
      <c r="G167" s="496"/>
      <c r="H167" s="497"/>
      <c r="I167" s="498"/>
      <c r="J167" s="110"/>
      <c r="K167" s="110"/>
      <c r="L167" s="110"/>
      <c r="M167" s="110"/>
      <c r="N167" s="110"/>
      <c r="O167" s="110"/>
      <c r="P167" s="110"/>
      <c r="Q167" s="110"/>
      <c r="R167" s="110"/>
      <c r="S167" s="110"/>
      <c r="T167" s="110"/>
      <c r="U167" s="110"/>
    </row>
    <row r="168" spans="1:23">
      <c r="A168" s="492"/>
      <c r="B168" s="506" t="s">
        <v>1152</v>
      </c>
      <c r="C168" s="494"/>
      <c r="D168" s="494"/>
      <c r="E168" s="492"/>
      <c r="F168" s="495"/>
      <c r="G168" s="496"/>
      <c r="H168" s="497"/>
      <c r="I168" s="498"/>
      <c r="J168" s="110"/>
      <c r="K168" s="110"/>
      <c r="L168" s="110"/>
      <c r="M168" s="110"/>
      <c r="N168" s="110"/>
      <c r="O168" s="110"/>
      <c r="P168" s="110"/>
      <c r="Q168" s="110"/>
      <c r="R168" s="110"/>
      <c r="S168" s="110"/>
      <c r="T168" s="110"/>
      <c r="U168" s="110"/>
    </row>
    <row r="169" spans="1:23">
      <c r="A169" s="492"/>
      <c r="B169" s="493" t="s">
        <v>1156</v>
      </c>
      <c r="C169" s="494"/>
      <c r="D169" s="494"/>
      <c r="E169" s="492"/>
      <c r="F169" s="495"/>
      <c r="G169" s="496"/>
      <c r="H169" s="497"/>
      <c r="I169" s="498"/>
      <c r="J169" s="110"/>
      <c r="K169" s="110"/>
      <c r="L169" s="110"/>
      <c r="M169" s="110"/>
      <c r="N169" s="110"/>
      <c r="O169" s="110"/>
      <c r="P169" s="110"/>
      <c r="Q169" s="110"/>
      <c r="R169" s="110"/>
      <c r="S169" s="110"/>
      <c r="T169" s="110"/>
      <c r="U169" s="110"/>
    </row>
    <row r="170" spans="1:23">
      <c r="A170" s="492"/>
      <c r="B170" s="493" t="s">
        <v>1154</v>
      </c>
      <c r="C170" s="494"/>
      <c r="D170" s="494"/>
      <c r="E170" s="492"/>
      <c r="F170" s="495"/>
      <c r="G170" s="496"/>
      <c r="H170" s="497"/>
      <c r="I170" s="498"/>
      <c r="J170" s="110"/>
      <c r="K170" s="110"/>
      <c r="L170" s="110"/>
      <c r="M170" s="110"/>
      <c r="N170" s="110"/>
      <c r="O170" s="110"/>
      <c r="P170" s="110"/>
      <c r="Q170" s="110"/>
      <c r="R170" s="110"/>
      <c r="S170" s="110"/>
      <c r="T170" s="110"/>
      <c r="U170" s="110"/>
    </row>
    <row r="171" spans="1:23">
      <c r="A171" s="492"/>
      <c r="B171" s="493" t="s">
        <v>1157</v>
      </c>
      <c r="C171" s="494"/>
      <c r="D171" s="494"/>
      <c r="E171" s="492"/>
      <c r="F171" s="495"/>
      <c r="G171" s="496"/>
      <c r="H171" s="497"/>
      <c r="I171" s="498"/>
      <c r="J171" s="110"/>
      <c r="K171" s="110"/>
      <c r="L171" s="110"/>
      <c r="M171" s="110"/>
      <c r="N171" s="110"/>
      <c r="O171" s="110"/>
      <c r="P171" s="110"/>
      <c r="Q171" s="110"/>
      <c r="R171" s="110"/>
      <c r="S171" s="110"/>
      <c r="T171" s="110"/>
      <c r="U171" s="110"/>
    </row>
    <row r="172" spans="1:23">
      <c r="A172" s="492"/>
      <c r="B172" s="493" t="s">
        <v>1153</v>
      </c>
      <c r="C172" s="494"/>
      <c r="D172" s="494"/>
      <c r="E172" s="492"/>
      <c r="F172" s="495"/>
      <c r="G172" s="496"/>
      <c r="H172" s="497"/>
      <c r="I172" s="498"/>
      <c r="J172" s="110"/>
      <c r="K172" s="110"/>
      <c r="L172" s="110"/>
      <c r="M172" s="110"/>
      <c r="N172" s="110"/>
      <c r="O172" s="110"/>
      <c r="P172" s="110"/>
      <c r="Q172" s="110"/>
      <c r="R172" s="110"/>
      <c r="S172" s="110"/>
      <c r="T172" s="110"/>
      <c r="U172" s="110"/>
    </row>
    <row r="173" spans="1:23" s="503" customFormat="1" ht="60" customHeight="1">
      <c r="A173" s="532" t="s">
        <v>796</v>
      </c>
      <c r="B173" s="537" t="s">
        <v>1149</v>
      </c>
      <c r="C173" s="537"/>
      <c r="D173" s="537"/>
      <c r="E173" s="537"/>
      <c r="F173" s="537"/>
      <c r="G173" s="537"/>
      <c r="H173" s="537"/>
      <c r="I173" s="537"/>
      <c r="J173" s="504"/>
      <c r="K173" s="504"/>
      <c r="L173" s="504"/>
      <c r="M173" s="500"/>
    </row>
    <row r="174" spans="1:23" s="503" customFormat="1" ht="38.25" customHeight="1">
      <c r="A174" s="532" t="s">
        <v>796</v>
      </c>
      <c r="B174" s="537" t="s">
        <v>1150</v>
      </c>
      <c r="C174" s="537"/>
      <c r="D174" s="537"/>
      <c r="E174" s="537"/>
      <c r="F174" s="537"/>
      <c r="G174" s="537"/>
      <c r="H174" s="537"/>
      <c r="I174" s="537"/>
      <c r="J174" s="504"/>
      <c r="K174" s="504"/>
      <c r="L174" s="504"/>
      <c r="M174" s="500"/>
    </row>
    <row r="175" spans="1:23" s="503" customFormat="1" ht="18.75">
      <c r="A175" s="532" t="s">
        <v>796</v>
      </c>
      <c r="B175" s="536" t="s">
        <v>1151</v>
      </c>
      <c r="C175" s="536"/>
      <c r="D175" s="536"/>
      <c r="E175" s="536"/>
      <c r="F175" s="536"/>
      <c r="G175" s="536"/>
      <c r="H175" s="536"/>
      <c r="I175" s="536"/>
      <c r="J175" s="505"/>
      <c r="K175" s="505"/>
      <c r="L175" s="505"/>
      <c r="M175" s="500"/>
    </row>
  </sheetData>
  <sortState xmlns:xlrd2="http://schemas.microsoft.com/office/spreadsheetml/2017/richdata2" ref="B6:I162">
    <sortCondition ref="B6:B162"/>
  </sortState>
  <mergeCells count="5">
    <mergeCell ref="B175:I175"/>
    <mergeCell ref="A1:I1"/>
    <mergeCell ref="A2:H2"/>
    <mergeCell ref="B173:I173"/>
    <mergeCell ref="B174:I174"/>
  </mergeCells>
  <conditionalFormatting sqref="B1:B1048576">
    <cfRule type="duplicateValues" dxfId="0" priority="1"/>
  </conditionalFormatting>
  <pageMargins left="0.51181102362204722" right="0.31496062992125984" top="0.15748031496062992" bottom="0.15748031496062992" header="0.11811023622047245" footer="0.11811023622047245"/>
  <pageSetup paperSize="9" scale="38" fitToHeight="4"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FDE130-757A-48BB-89A0-FCC682DFBF9C}">
  <sheetPr>
    <tabColor rgb="FF00B0F0"/>
  </sheetPr>
  <dimension ref="A4:H134"/>
  <sheetViews>
    <sheetView view="pageBreakPreview" zoomScale="70" zoomScaleNormal="85" zoomScaleSheetLayoutView="70" workbookViewId="0">
      <selection activeCell="D147" sqref="D147"/>
    </sheetView>
  </sheetViews>
  <sheetFormatPr defaultRowHeight="15"/>
  <cols>
    <col min="1" max="1" width="9.140625" style="336"/>
    <col min="2" max="2" width="95.140625" style="336" customWidth="1"/>
    <col min="3" max="3" width="18.85546875" style="336" bestFit="1" customWidth="1"/>
    <col min="4" max="4" width="10.140625" style="336" bestFit="1" customWidth="1"/>
    <col min="5" max="7" width="9.140625" style="336"/>
    <col min="8" max="8" width="25.140625" style="336" customWidth="1"/>
    <col min="9" max="16384" width="9.140625" style="336"/>
  </cols>
  <sheetData>
    <row r="4" spans="1:8" ht="15.75">
      <c r="A4" s="548" t="s">
        <v>426</v>
      </c>
      <c r="B4" s="548"/>
      <c r="C4" s="548"/>
      <c r="D4" s="548"/>
      <c r="E4" s="548"/>
      <c r="F4" s="548"/>
      <c r="G4" s="548"/>
    </row>
    <row r="5" spans="1:8" ht="15.75">
      <c r="A5" s="547"/>
      <c r="B5" s="547"/>
      <c r="C5" s="547"/>
      <c r="D5" s="547"/>
      <c r="E5" s="547"/>
      <c r="F5" s="547"/>
      <c r="G5" s="547"/>
    </row>
    <row r="6" spans="1:8" ht="37.5" customHeight="1">
      <c r="A6" s="337" t="s">
        <v>443</v>
      </c>
      <c r="B6" s="72" t="s">
        <v>1</v>
      </c>
      <c r="C6" s="72"/>
      <c r="D6" s="72" t="s">
        <v>445</v>
      </c>
      <c r="E6" s="72" t="s">
        <v>444</v>
      </c>
      <c r="F6" s="338" t="s">
        <v>446</v>
      </c>
      <c r="G6" s="73" t="s">
        <v>447</v>
      </c>
      <c r="H6" s="72" t="s">
        <v>883</v>
      </c>
    </row>
    <row r="7" spans="1:8" ht="15.75">
      <c r="A7" s="553" t="s">
        <v>448</v>
      </c>
      <c r="B7" s="553"/>
      <c r="C7" s="553"/>
      <c r="D7" s="553"/>
      <c r="E7" s="553"/>
      <c r="F7" s="553"/>
      <c r="G7" s="339"/>
      <c r="H7" s="339"/>
    </row>
    <row r="8" spans="1:8" ht="15.75">
      <c r="A8" s="340"/>
      <c r="B8" s="341" t="s">
        <v>884</v>
      </c>
      <c r="C8" s="341"/>
      <c r="D8" s="342"/>
      <c r="E8" s="343"/>
      <c r="F8" s="344"/>
      <c r="G8" s="344"/>
      <c r="H8" s="344"/>
    </row>
    <row r="9" spans="1:8" s="356" customFormat="1" ht="31.5">
      <c r="A9" s="352"/>
      <c r="B9" s="335" t="s">
        <v>891</v>
      </c>
      <c r="C9" s="353" t="s">
        <v>892</v>
      </c>
      <c r="D9" s="353" t="s">
        <v>450</v>
      </c>
      <c r="E9" s="353">
        <v>1</v>
      </c>
      <c r="F9" s="354"/>
      <c r="G9" s="354"/>
      <c r="H9" s="355"/>
    </row>
    <row r="10" spans="1:8" s="356" customFormat="1" ht="15.75">
      <c r="A10" s="352"/>
      <c r="B10" s="357" t="s">
        <v>893</v>
      </c>
      <c r="C10" s="353" t="s">
        <v>892</v>
      </c>
      <c r="D10" s="353" t="s">
        <v>450</v>
      </c>
      <c r="E10" s="353">
        <v>1</v>
      </c>
      <c r="F10" s="354"/>
      <c r="G10" s="354"/>
      <c r="H10" s="355"/>
    </row>
    <row r="11" spans="1:8" s="356" customFormat="1" ht="15.75">
      <c r="A11" s="352"/>
      <c r="B11" s="335" t="s">
        <v>985</v>
      </c>
      <c r="C11" s="353" t="s">
        <v>892</v>
      </c>
      <c r="D11" s="353" t="s">
        <v>450</v>
      </c>
      <c r="E11" s="353">
        <v>1</v>
      </c>
      <c r="F11" s="354"/>
      <c r="G11" s="354"/>
      <c r="H11" s="358"/>
    </row>
    <row r="12" spans="1:8" s="356" customFormat="1" ht="15.75">
      <c r="A12" s="352"/>
      <c r="B12" s="335" t="s">
        <v>986</v>
      </c>
      <c r="C12" s="353" t="s">
        <v>892</v>
      </c>
      <c r="D12" s="353" t="s">
        <v>450</v>
      </c>
      <c r="E12" s="353">
        <v>2</v>
      </c>
      <c r="F12" s="354"/>
      <c r="G12" s="354"/>
      <c r="H12" s="358"/>
    </row>
    <row r="13" spans="1:8" s="356" customFormat="1" ht="15.75">
      <c r="A13" s="352"/>
      <c r="B13" s="357" t="s">
        <v>987</v>
      </c>
      <c r="C13" s="353" t="s">
        <v>892</v>
      </c>
      <c r="D13" s="353" t="s">
        <v>450</v>
      </c>
      <c r="E13" s="353">
        <v>1</v>
      </c>
      <c r="F13" s="354"/>
      <c r="G13" s="354"/>
      <c r="H13" s="358"/>
    </row>
    <row r="14" spans="1:8" s="356" customFormat="1" ht="15.75">
      <c r="A14" s="352"/>
      <c r="B14" s="357" t="s">
        <v>988</v>
      </c>
      <c r="C14" s="353" t="s">
        <v>892</v>
      </c>
      <c r="D14" s="353" t="s">
        <v>450</v>
      </c>
      <c r="E14" s="353">
        <v>1</v>
      </c>
      <c r="F14" s="354"/>
      <c r="G14" s="354"/>
      <c r="H14" s="358"/>
    </row>
    <row r="15" spans="1:8" s="356" customFormat="1" ht="15.75">
      <c r="A15" s="352"/>
      <c r="B15" s="335" t="s">
        <v>989</v>
      </c>
      <c r="C15" s="353" t="s">
        <v>892</v>
      </c>
      <c r="D15" s="353" t="s">
        <v>450</v>
      </c>
      <c r="E15" s="353">
        <v>1</v>
      </c>
      <c r="F15" s="354"/>
      <c r="G15" s="354"/>
      <c r="H15" s="358"/>
    </row>
    <row r="16" spans="1:8" s="356" customFormat="1" ht="15.75">
      <c r="A16" s="352"/>
      <c r="B16" s="357" t="s">
        <v>990</v>
      </c>
      <c r="C16" s="357"/>
      <c r="D16" s="353" t="s">
        <v>450</v>
      </c>
      <c r="E16" s="353">
        <v>3</v>
      </c>
      <c r="F16" s="354"/>
      <c r="G16" s="354"/>
      <c r="H16" s="358"/>
    </row>
    <row r="17" spans="1:8" s="356" customFormat="1" ht="15.75">
      <c r="A17" s="361"/>
      <c r="B17" s="362" t="s">
        <v>978</v>
      </c>
      <c r="C17" s="360" t="s">
        <v>892</v>
      </c>
      <c r="D17" s="363" t="s">
        <v>2</v>
      </c>
      <c r="E17" s="365">
        <v>2</v>
      </c>
      <c r="F17" s="364"/>
      <c r="G17" s="364"/>
      <c r="H17" s="358"/>
    </row>
    <row r="18" spans="1:8" s="356" customFormat="1" ht="15.75">
      <c r="A18" s="352"/>
      <c r="B18" s="357" t="s">
        <v>952</v>
      </c>
      <c r="C18" s="353"/>
      <c r="D18" s="353" t="s">
        <v>450</v>
      </c>
      <c r="E18" s="353">
        <v>1</v>
      </c>
      <c r="F18" s="354"/>
      <c r="G18" s="354"/>
      <c r="H18" s="358"/>
    </row>
    <row r="19" spans="1:8" s="356" customFormat="1" ht="15.75">
      <c r="A19" s="352"/>
      <c r="B19" s="357" t="s">
        <v>939</v>
      </c>
      <c r="C19" s="353"/>
      <c r="D19" s="353" t="s">
        <v>450</v>
      </c>
      <c r="E19" s="353">
        <v>1</v>
      </c>
      <c r="F19" s="354"/>
      <c r="G19" s="354"/>
      <c r="H19" s="358"/>
    </row>
    <row r="20" spans="1:8" s="356" customFormat="1" ht="15.75">
      <c r="A20" s="352"/>
      <c r="B20" s="357" t="s">
        <v>938</v>
      </c>
      <c r="C20" s="353"/>
      <c r="D20" s="353" t="s">
        <v>450</v>
      </c>
      <c r="E20" s="353">
        <v>1</v>
      </c>
      <c r="F20" s="354"/>
      <c r="G20" s="354"/>
      <c r="H20" s="358"/>
    </row>
    <row r="21" spans="1:8" s="356" customFormat="1" ht="15.75">
      <c r="A21" s="352"/>
      <c r="B21" s="357" t="s">
        <v>984</v>
      </c>
      <c r="C21" s="353"/>
      <c r="D21" s="353" t="s">
        <v>450</v>
      </c>
      <c r="E21" s="353">
        <v>2</v>
      </c>
      <c r="F21" s="354"/>
      <c r="G21" s="354"/>
      <c r="H21" s="358" t="s">
        <v>983</v>
      </c>
    </row>
    <row r="22" spans="1:8" s="356" customFormat="1" ht="15.75">
      <c r="A22" s="352"/>
      <c r="B22" s="357" t="s">
        <v>920</v>
      </c>
      <c r="C22" s="353" t="s">
        <v>892</v>
      </c>
      <c r="D22" s="353" t="s">
        <v>450</v>
      </c>
      <c r="E22" s="353">
        <v>1</v>
      </c>
      <c r="F22" s="354"/>
      <c r="G22" s="354"/>
      <c r="H22" s="358"/>
    </row>
    <row r="23" spans="1:8" s="356" customFormat="1" ht="15.75">
      <c r="A23" s="352"/>
      <c r="B23" s="357" t="s">
        <v>960</v>
      </c>
      <c r="C23" s="353" t="s">
        <v>892</v>
      </c>
      <c r="D23" s="353" t="s">
        <v>450</v>
      </c>
      <c r="E23" s="353">
        <v>1</v>
      </c>
      <c r="F23" s="354"/>
      <c r="G23" s="354"/>
      <c r="H23" s="358"/>
    </row>
    <row r="24" spans="1:8" s="356" customFormat="1" ht="15.75">
      <c r="A24" s="352"/>
      <c r="B24" s="357" t="s">
        <v>953</v>
      </c>
      <c r="C24" s="353" t="s">
        <v>892</v>
      </c>
      <c r="D24" s="353" t="s">
        <v>450</v>
      </c>
      <c r="E24" s="353">
        <v>5</v>
      </c>
      <c r="F24" s="354"/>
      <c r="G24" s="354"/>
      <c r="H24" s="358"/>
    </row>
    <row r="25" spans="1:8" s="356" customFormat="1" ht="15.75">
      <c r="A25" s="352"/>
      <c r="B25" s="357" t="s">
        <v>974</v>
      </c>
      <c r="C25" s="353" t="s">
        <v>892</v>
      </c>
      <c r="D25" s="353" t="s">
        <v>450</v>
      </c>
      <c r="E25" s="353">
        <v>6</v>
      </c>
      <c r="F25" s="354"/>
      <c r="G25" s="354"/>
      <c r="H25" s="358"/>
    </row>
    <row r="26" spans="1:8" s="356" customFormat="1" ht="15.75">
      <c r="A26" s="352"/>
      <c r="B26" s="357" t="s">
        <v>943</v>
      </c>
      <c r="C26" s="353" t="s">
        <v>892</v>
      </c>
      <c r="D26" s="353" t="s">
        <v>450</v>
      </c>
      <c r="E26" s="353">
        <v>10</v>
      </c>
      <c r="F26" s="354"/>
      <c r="G26" s="354"/>
      <c r="H26" s="358"/>
    </row>
    <row r="27" spans="1:8" s="356" customFormat="1" ht="15.75">
      <c r="A27" s="352"/>
      <c r="B27" s="357" t="s">
        <v>931</v>
      </c>
      <c r="C27" s="353" t="s">
        <v>892</v>
      </c>
      <c r="D27" s="353" t="s">
        <v>450</v>
      </c>
      <c r="E27" s="353">
        <v>10</v>
      </c>
      <c r="F27" s="354"/>
      <c r="G27" s="354"/>
      <c r="H27" s="358"/>
    </row>
    <row r="28" spans="1:8" s="356" customFormat="1" ht="15.75">
      <c r="A28" s="352"/>
      <c r="B28" s="357" t="s">
        <v>991</v>
      </c>
      <c r="C28" s="353" t="s">
        <v>910</v>
      </c>
      <c r="D28" s="353" t="s">
        <v>450</v>
      </c>
      <c r="E28" s="353">
        <v>20</v>
      </c>
      <c r="F28" s="354"/>
      <c r="G28" s="354"/>
      <c r="H28" s="358"/>
    </row>
    <row r="29" spans="1:8" s="356" customFormat="1" ht="15.75">
      <c r="A29" s="352"/>
      <c r="B29" s="357" t="s">
        <v>966</v>
      </c>
      <c r="C29" s="360" t="s">
        <v>910</v>
      </c>
      <c r="D29" s="353" t="s">
        <v>450</v>
      </c>
      <c r="E29" s="353">
        <v>11</v>
      </c>
      <c r="F29" s="354"/>
      <c r="G29" s="354"/>
      <c r="H29" s="358"/>
    </row>
    <row r="30" spans="1:8" s="356" customFormat="1" ht="15.75">
      <c r="A30" s="352"/>
      <c r="B30" s="357" t="s">
        <v>993</v>
      </c>
      <c r="C30" s="353" t="s">
        <v>910</v>
      </c>
      <c r="D30" s="353" t="s">
        <v>450</v>
      </c>
      <c r="E30" s="353">
        <v>35</v>
      </c>
      <c r="F30" s="354"/>
      <c r="G30" s="354"/>
      <c r="H30" s="358"/>
    </row>
    <row r="31" spans="1:8" s="356" customFormat="1" ht="15.75">
      <c r="A31" s="361"/>
      <c r="B31" s="362" t="s">
        <v>994</v>
      </c>
      <c r="C31" s="360" t="s">
        <v>910</v>
      </c>
      <c r="D31" s="363" t="s">
        <v>2</v>
      </c>
      <c r="E31" s="365">
        <v>5</v>
      </c>
      <c r="F31" s="354"/>
      <c r="G31" s="364"/>
      <c r="H31" s="358"/>
    </row>
    <row r="32" spans="1:8" s="356" customFormat="1" ht="15.75">
      <c r="A32" s="352"/>
      <c r="B32" s="357" t="s">
        <v>896</v>
      </c>
      <c r="C32" s="353" t="s">
        <v>895</v>
      </c>
      <c r="D32" s="353" t="s">
        <v>450</v>
      </c>
      <c r="E32" s="353">
        <v>2</v>
      </c>
      <c r="F32" s="354"/>
      <c r="G32" s="354"/>
      <c r="H32" s="355"/>
    </row>
    <row r="33" spans="1:8" s="356" customFormat="1" ht="15.75">
      <c r="A33" s="352"/>
      <c r="B33" s="357" t="s">
        <v>946</v>
      </c>
      <c r="C33" s="353" t="s">
        <v>910</v>
      </c>
      <c r="D33" s="353" t="s">
        <v>450</v>
      </c>
      <c r="E33" s="353">
        <v>3</v>
      </c>
      <c r="F33" s="354"/>
      <c r="G33" s="354"/>
      <c r="H33" s="358"/>
    </row>
    <row r="34" spans="1:8" s="356" customFormat="1" ht="15.75">
      <c r="A34" s="352"/>
      <c r="B34" s="357" t="s">
        <v>914</v>
      </c>
      <c r="C34" s="353" t="s">
        <v>910</v>
      </c>
      <c r="D34" s="353" t="s">
        <v>450</v>
      </c>
      <c r="E34" s="353">
        <f>5+7</f>
        <v>12</v>
      </c>
      <c r="F34" s="354"/>
      <c r="G34" s="354"/>
      <c r="H34" s="358"/>
    </row>
    <row r="35" spans="1:8" s="356" customFormat="1" ht="15.75">
      <c r="A35" s="352"/>
      <c r="B35" s="357" t="s">
        <v>935</v>
      </c>
      <c r="C35" s="353" t="s">
        <v>910</v>
      </c>
      <c r="D35" s="353" t="s">
        <v>450</v>
      </c>
      <c r="E35" s="353">
        <v>13</v>
      </c>
      <c r="F35" s="354"/>
      <c r="G35" s="354"/>
      <c r="H35" s="358"/>
    </row>
    <row r="36" spans="1:8" s="356" customFormat="1" ht="15.75">
      <c r="A36" s="352"/>
      <c r="B36" s="357" t="s">
        <v>995</v>
      </c>
      <c r="C36" s="353" t="s">
        <v>895</v>
      </c>
      <c r="D36" s="353" t="s">
        <v>450</v>
      </c>
      <c r="E36" s="353">
        <v>16</v>
      </c>
      <c r="F36" s="354"/>
      <c r="G36" s="354"/>
      <c r="H36" s="355"/>
    </row>
    <row r="37" spans="1:8" s="356" customFormat="1" ht="15.75">
      <c r="A37" s="352"/>
      <c r="B37" s="357" t="s">
        <v>992</v>
      </c>
      <c r="C37" s="353" t="s">
        <v>895</v>
      </c>
      <c r="D37" s="353" t="s">
        <v>450</v>
      </c>
      <c r="E37" s="353">
        <v>17</v>
      </c>
      <c r="F37" s="354"/>
      <c r="G37" s="354"/>
      <c r="H37" s="355"/>
    </row>
    <row r="38" spans="1:8" s="356" customFormat="1" ht="15.75">
      <c r="A38" s="352"/>
      <c r="B38" s="357" t="s">
        <v>965</v>
      </c>
      <c r="C38" s="353" t="s">
        <v>895</v>
      </c>
      <c r="D38" s="353" t="s">
        <v>450</v>
      </c>
      <c r="E38" s="353">
        <v>6</v>
      </c>
      <c r="F38" s="354"/>
      <c r="G38" s="354"/>
      <c r="H38" s="358"/>
    </row>
    <row r="39" spans="1:8" s="356" customFormat="1" ht="15.75">
      <c r="A39" s="352"/>
      <c r="B39" s="357" t="s">
        <v>958</v>
      </c>
      <c r="C39" s="353" t="s">
        <v>895</v>
      </c>
      <c r="D39" s="353" t="s">
        <v>450</v>
      </c>
      <c r="E39" s="353">
        <v>2</v>
      </c>
      <c r="F39" s="354"/>
      <c r="G39" s="354"/>
      <c r="H39" s="358"/>
    </row>
    <row r="40" spans="1:8" s="356" customFormat="1" ht="15.75">
      <c r="A40" s="352"/>
      <c r="B40" s="357" t="s">
        <v>894</v>
      </c>
      <c r="C40" s="353" t="s">
        <v>895</v>
      </c>
      <c r="D40" s="353" t="s">
        <v>450</v>
      </c>
      <c r="E40" s="353">
        <v>16</v>
      </c>
      <c r="F40" s="354"/>
      <c r="G40" s="354"/>
      <c r="H40" s="355"/>
    </row>
    <row r="41" spans="1:8" s="356" customFormat="1" ht="15.75">
      <c r="A41" s="352"/>
      <c r="B41" s="357" t="s">
        <v>927</v>
      </c>
      <c r="C41" s="353" t="s">
        <v>895</v>
      </c>
      <c r="D41" s="353" t="s">
        <v>450</v>
      </c>
      <c r="E41" s="353">
        <v>8</v>
      </c>
      <c r="F41" s="354"/>
      <c r="G41" s="354"/>
      <c r="H41" s="358"/>
    </row>
    <row r="42" spans="1:8" s="356" customFormat="1" ht="15.75">
      <c r="A42" s="361"/>
      <c r="B42" s="362" t="s">
        <v>980</v>
      </c>
      <c r="C42" s="360" t="s">
        <v>895</v>
      </c>
      <c r="D42" s="363" t="s">
        <v>2</v>
      </c>
      <c r="E42" s="365">
        <v>2</v>
      </c>
      <c r="F42" s="354"/>
      <c r="G42" s="364"/>
      <c r="H42" s="358"/>
    </row>
    <row r="43" spans="1:8" s="356" customFormat="1" ht="15.75">
      <c r="A43" s="352"/>
      <c r="B43" s="357" t="s">
        <v>897</v>
      </c>
      <c r="C43" s="353" t="s">
        <v>895</v>
      </c>
      <c r="D43" s="353" t="s">
        <v>450</v>
      </c>
      <c r="E43" s="353">
        <v>4</v>
      </c>
      <c r="F43" s="354"/>
      <c r="G43" s="354"/>
      <c r="H43" s="355"/>
    </row>
    <row r="44" spans="1:8" s="356" customFormat="1" ht="15.75">
      <c r="A44" s="352"/>
      <c r="B44" s="357" t="s">
        <v>911</v>
      </c>
      <c r="C44" s="353" t="s">
        <v>895</v>
      </c>
      <c r="D44" s="353" t="s">
        <v>450</v>
      </c>
      <c r="E44" s="353">
        <v>5</v>
      </c>
      <c r="F44" s="354"/>
      <c r="G44" s="354"/>
      <c r="H44" s="358"/>
    </row>
    <row r="45" spans="1:8" s="356" customFormat="1" ht="15.75">
      <c r="A45" s="352"/>
      <c r="B45" s="357" t="s">
        <v>55</v>
      </c>
      <c r="C45" s="357"/>
      <c r="D45" s="353" t="s">
        <v>450</v>
      </c>
      <c r="E45" s="365">
        <v>173</v>
      </c>
      <c r="F45" s="354"/>
      <c r="G45" s="354"/>
      <c r="H45" s="358"/>
    </row>
    <row r="46" spans="1:8" s="356" customFormat="1" ht="15.75">
      <c r="A46" s="352"/>
      <c r="B46" s="357" t="s">
        <v>996</v>
      </c>
      <c r="C46" s="353" t="s">
        <v>892</v>
      </c>
      <c r="D46" s="353" t="s">
        <v>450</v>
      </c>
      <c r="E46" s="353">
        <v>12</v>
      </c>
      <c r="F46" s="354"/>
      <c r="G46" s="354"/>
      <c r="H46" s="358"/>
    </row>
    <row r="47" spans="1:8" s="356" customFormat="1" ht="15.75">
      <c r="A47" s="352"/>
      <c r="B47" s="335" t="s">
        <v>905</v>
      </c>
      <c r="C47" s="359" t="s">
        <v>906</v>
      </c>
      <c r="D47" s="353" t="s">
        <v>450</v>
      </c>
      <c r="E47" s="353">
        <v>4</v>
      </c>
      <c r="F47" s="354"/>
      <c r="G47" s="354"/>
      <c r="H47" s="358"/>
    </row>
    <row r="48" spans="1:8" s="356" customFormat="1" ht="15.75">
      <c r="A48" s="352"/>
      <c r="B48" s="357" t="s">
        <v>924</v>
      </c>
      <c r="C48" s="353" t="s">
        <v>902</v>
      </c>
      <c r="D48" s="353" t="s">
        <v>450</v>
      </c>
      <c r="E48" s="353">
        <f>24+14</f>
        <v>38</v>
      </c>
      <c r="F48" s="354"/>
      <c r="G48" s="354"/>
      <c r="H48" s="358"/>
    </row>
    <row r="49" spans="1:8" s="356" customFormat="1" ht="15.75">
      <c r="A49" s="352"/>
      <c r="B49" s="357" t="s">
        <v>903</v>
      </c>
      <c r="C49" s="353" t="s">
        <v>902</v>
      </c>
      <c r="D49" s="353" t="s">
        <v>450</v>
      </c>
      <c r="E49" s="353">
        <v>26</v>
      </c>
      <c r="F49" s="354"/>
      <c r="G49" s="354"/>
      <c r="H49" s="358"/>
    </row>
    <row r="50" spans="1:8" s="356" customFormat="1" ht="15.75">
      <c r="A50" s="352"/>
      <c r="B50" s="357" t="s">
        <v>940</v>
      </c>
      <c r="C50" s="353" t="s">
        <v>902</v>
      </c>
      <c r="D50" s="353" t="s">
        <v>450</v>
      </c>
      <c r="E50" s="353">
        <v>49</v>
      </c>
      <c r="F50" s="354"/>
      <c r="G50" s="354"/>
      <c r="H50" s="358"/>
    </row>
    <row r="51" spans="1:8" s="356" customFormat="1" ht="15.75">
      <c r="A51" s="352"/>
      <c r="B51" s="357" t="s">
        <v>997</v>
      </c>
      <c r="C51" s="353" t="s">
        <v>902</v>
      </c>
      <c r="D51" s="353" t="s">
        <v>450</v>
      </c>
      <c r="E51" s="365">
        <v>91</v>
      </c>
      <c r="F51" s="354"/>
      <c r="G51" s="354"/>
      <c r="H51" s="358"/>
    </row>
    <row r="52" spans="1:8" s="356" customFormat="1" ht="15.75">
      <c r="A52" s="352"/>
      <c r="B52" s="357" t="s">
        <v>882</v>
      </c>
      <c r="C52" s="353" t="s">
        <v>892</v>
      </c>
      <c r="D52" s="353" t="s">
        <v>450</v>
      </c>
      <c r="E52" s="365">
        <v>1</v>
      </c>
      <c r="F52" s="354"/>
      <c r="G52" s="354"/>
      <c r="H52" s="358"/>
    </row>
    <row r="53" spans="1:8" s="356" customFormat="1" ht="15.75">
      <c r="A53" s="352"/>
      <c r="B53" s="357" t="s">
        <v>885</v>
      </c>
      <c r="C53" s="357"/>
      <c r="D53" s="353" t="s">
        <v>450</v>
      </c>
      <c r="E53" s="353">
        <v>1</v>
      </c>
      <c r="F53" s="354"/>
      <c r="G53" s="354"/>
      <c r="H53" s="355"/>
    </row>
    <row r="54" spans="1:8" s="356" customFormat="1" ht="15.75">
      <c r="A54" s="352"/>
      <c r="B54" s="357" t="s">
        <v>941</v>
      </c>
      <c r="C54" s="353"/>
      <c r="D54" s="353" t="s">
        <v>450</v>
      </c>
      <c r="E54" s="353">
        <v>1</v>
      </c>
      <c r="F54" s="354"/>
      <c r="G54" s="354"/>
      <c r="H54" s="358"/>
    </row>
    <row r="55" spans="1:8" s="356" customFormat="1" ht="15.75">
      <c r="A55" s="352"/>
      <c r="B55" s="357" t="s">
        <v>973</v>
      </c>
      <c r="C55" s="353"/>
      <c r="D55" s="353" t="s">
        <v>450</v>
      </c>
      <c r="E55" s="353">
        <v>1</v>
      </c>
      <c r="F55" s="354"/>
      <c r="G55" s="354"/>
      <c r="H55" s="358"/>
    </row>
    <row r="56" spans="1:8" s="356" customFormat="1" ht="15.75">
      <c r="A56" s="352"/>
      <c r="B56" s="357" t="s">
        <v>904</v>
      </c>
      <c r="C56" s="357"/>
      <c r="D56" s="353" t="s">
        <v>450</v>
      </c>
      <c r="E56" s="353">
        <v>2</v>
      </c>
      <c r="F56" s="354"/>
      <c r="G56" s="354"/>
      <c r="H56" s="358"/>
    </row>
    <row r="57" spans="1:8" s="356" customFormat="1" ht="15.75">
      <c r="A57" s="352"/>
      <c r="B57" s="357" t="s">
        <v>942</v>
      </c>
      <c r="C57" s="353"/>
      <c r="D57" s="353" t="s">
        <v>450</v>
      </c>
      <c r="E57" s="353">
        <v>8</v>
      </c>
      <c r="F57" s="354"/>
      <c r="G57" s="354"/>
      <c r="H57" s="358"/>
    </row>
    <row r="58" spans="1:8" s="356" customFormat="1" ht="15.75">
      <c r="A58" s="352"/>
      <c r="B58" s="335" t="s">
        <v>999</v>
      </c>
      <c r="C58" s="353" t="s">
        <v>892</v>
      </c>
      <c r="D58" s="353" t="s">
        <v>450</v>
      </c>
      <c r="E58" s="353">
        <v>2</v>
      </c>
      <c r="F58" s="354"/>
      <c r="G58" s="354"/>
      <c r="H58" s="358"/>
    </row>
    <row r="59" spans="1:8" s="356" customFormat="1" ht="15.75">
      <c r="A59" s="352"/>
      <c r="B59" s="362" t="s">
        <v>971</v>
      </c>
      <c r="C59" s="353" t="s">
        <v>892</v>
      </c>
      <c r="D59" s="353" t="s">
        <v>450</v>
      </c>
      <c r="E59" s="353">
        <v>2</v>
      </c>
      <c r="F59" s="354"/>
      <c r="G59" s="354"/>
      <c r="H59" s="358"/>
    </row>
    <row r="60" spans="1:8" s="356" customFormat="1" ht="15.75">
      <c r="A60" s="352"/>
      <c r="B60" s="357" t="s">
        <v>916</v>
      </c>
      <c r="C60" s="353" t="s">
        <v>892</v>
      </c>
      <c r="D60" s="353" t="s">
        <v>450</v>
      </c>
      <c r="E60" s="353">
        <v>2</v>
      </c>
      <c r="F60" s="354"/>
      <c r="G60" s="354"/>
      <c r="H60" s="358"/>
    </row>
    <row r="61" spans="1:8" s="356" customFormat="1" ht="15.75">
      <c r="A61" s="352"/>
      <c r="B61" s="357" t="s">
        <v>936</v>
      </c>
      <c r="C61" s="353" t="s">
        <v>892</v>
      </c>
      <c r="D61" s="353" t="s">
        <v>450</v>
      </c>
      <c r="E61" s="353">
        <v>2</v>
      </c>
      <c r="F61" s="354"/>
      <c r="G61" s="354"/>
      <c r="H61" s="358"/>
    </row>
    <row r="62" spans="1:8" s="356" customFormat="1" ht="15.75">
      <c r="A62" s="352"/>
      <c r="B62" s="362" t="s">
        <v>972</v>
      </c>
      <c r="C62" s="353" t="s">
        <v>892</v>
      </c>
      <c r="D62" s="353" t="s">
        <v>450</v>
      </c>
      <c r="E62" s="353">
        <v>2</v>
      </c>
      <c r="F62" s="354"/>
      <c r="G62" s="354"/>
      <c r="H62" s="358"/>
    </row>
    <row r="63" spans="1:8" s="356" customFormat="1" ht="15.75">
      <c r="A63" s="361"/>
      <c r="B63" s="362" t="s">
        <v>975</v>
      </c>
      <c r="C63" s="353" t="s">
        <v>892</v>
      </c>
      <c r="D63" s="363" t="s">
        <v>2</v>
      </c>
      <c r="E63" s="353">
        <v>2</v>
      </c>
      <c r="F63" s="364"/>
      <c r="G63" s="364"/>
      <c r="H63" s="358"/>
    </row>
    <row r="64" spans="1:8" s="356" customFormat="1" ht="15.75">
      <c r="A64" s="352"/>
      <c r="B64" s="357" t="s">
        <v>948</v>
      </c>
      <c r="C64" s="353" t="s">
        <v>892</v>
      </c>
      <c r="D64" s="353" t="s">
        <v>450</v>
      </c>
      <c r="E64" s="353">
        <v>2</v>
      </c>
      <c r="F64" s="354"/>
      <c r="G64" s="354"/>
      <c r="H64" s="358"/>
    </row>
    <row r="65" spans="1:8" s="356" customFormat="1" ht="15.75">
      <c r="A65" s="352"/>
      <c r="B65" s="357" t="s">
        <v>998</v>
      </c>
      <c r="C65" s="353" t="s">
        <v>892</v>
      </c>
      <c r="D65" s="353" t="s">
        <v>450</v>
      </c>
      <c r="E65" s="353">
        <v>2</v>
      </c>
      <c r="F65" s="354"/>
      <c r="G65" s="354"/>
      <c r="H65" s="358"/>
    </row>
    <row r="66" spans="1:8" s="356" customFormat="1" ht="15.75">
      <c r="A66" s="352"/>
      <c r="B66" s="362" t="s">
        <v>957</v>
      </c>
      <c r="C66" s="362"/>
      <c r="D66" s="353" t="s">
        <v>450</v>
      </c>
      <c r="E66" s="353">
        <v>6</v>
      </c>
      <c r="F66" s="354"/>
      <c r="G66" s="354"/>
      <c r="H66" s="358"/>
    </row>
    <row r="67" spans="1:8" s="356" customFormat="1" ht="15.75">
      <c r="A67" s="352"/>
      <c r="B67" s="357" t="s">
        <v>915</v>
      </c>
      <c r="C67" s="353"/>
      <c r="D67" s="353" t="s">
        <v>450</v>
      </c>
      <c r="E67" s="353">
        <v>8</v>
      </c>
      <c r="F67" s="354"/>
      <c r="G67" s="354"/>
      <c r="H67" s="358"/>
    </row>
    <row r="68" spans="1:8" s="356" customFormat="1" ht="15.75">
      <c r="A68" s="352"/>
      <c r="B68" s="362" t="s">
        <v>970</v>
      </c>
      <c r="C68" s="362"/>
      <c r="D68" s="353" t="s">
        <v>450</v>
      </c>
      <c r="E68" s="353">
        <v>4</v>
      </c>
      <c r="F68" s="354"/>
      <c r="G68" s="354"/>
      <c r="H68" s="358"/>
    </row>
    <row r="69" spans="1:8" s="356" customFormat="1" ht="15.75">
      <c r="A69" s="352"/>
      <c r="B69" s="362" t="s">
        <v>976</v>
      </c>
      <c r="C69" s="362"/>
      <c r="D69" s="353" t="s">
        <v>450</v>
      </c>
      <c r="E69" s="353">
        <v>4</v>
      </c>
      <c r="F69" s="354"/>
      <c r="G69" s="354"/>
      <c r="H69" s="358"/>
    </row>
    <row r="70" spans="1:8" s="356" customFormat="1" ht="15.75">
      <c r="A70" s="352"/>
      <c r="B70" s="357" t="s">
        <v>947</v>
      </c>
      <c r="C70" s="353"/>
      <c r="D70" s="353" t="s">
        <v>450</v>
      </c>
      <c r="E70" s="353">
        <v>4</v>
      </c>
      <c r="F70" s="354"/>
      <c r="G70" s="354"/>
      <c r="H70" s="358"/>
    </row>
    <row r="71" spans="1:8" s="356" customFormat="1" ht="15.75">
      <c r="A71" s="352"/>
      <c r="B71" s="357" t="s">
        <v>934</v>
      </c>
      <c r="C71" s="353"/>
      <c r="D71" s="353" t="s">
        <v>450</v>
      </c>
      <c r="E71" s="353">
        <v>4</v>
      </c>
      <c r="F71" s="354"/>
      <c r="G71" s="354"/>
      <c r="H71" s="358"/>
    </row>
    <row r="72" spans="1:8" s="356" customFormat="1" ht="15.75">
      <c r="A72" s="352"/>
      <c r="B72" s="362" t="s">
        <v>968</v>
      </c>
      <c r="C72" s="362"/>
      <c r="D72" s="353" t="s">
        <v>450</v>
      </c>
      <c r="E72" s="353">
        <v>3</v>
      </c>
      <c r="F72" s="354"/>
      <c r="G72" s="354"/>
      <c r="H72" s="358"/>
    </row>
    <row r="73" spans="1:8" s="356" customFormat="1" ht="15.75">
      <c r="A73" s="352"/>
      <c r="B73" s="357" t="s">
        <v>950</v>
      </c>
      <c r="C73" s="357" t="s">
        <v>901</v>
      </c>
      <c r="D73" s="353" t="s">
        <v>450</v>
      </c>
      <c r="E73" s="353">
        <v>1</v>
      </c>
      <c r="F73" s="354"/>
      <c r="G73" s="354"/>
      <c r="H73" s="355"/>
    </row>
    <row r="74" spans="1:8" s="356" customFormat="1" ht="15.75">
      <c r="A74" s="352"/>
      <c r="B74" s="357" t="s">
        <v>900</v>
      </c>
      <c r="C74" s="357" t="s">
        <v>901</v>
      </c>
      <c r="D74" s="353" t="s">
        <v>450</v>
      </c>
      <c r="E74" s="353">
        <v>1</v>
      </c>
      <c r="F74" s="354"/>
      <c r="G74" s="354"/>
      <c r="H74" s="355"/>
    </row>
    <row r="75" spans="1:8" s="356" customFormat="1" ht="15.75">
      <c r="A75" s="352"/>
      <c r="B75" s="357" t="s">
        <v>912</v>
      </c>
      <c r="C75" s="353" t="s">
        <v>892</v>
      </c>
      <c r="D75" s="353" t="s">
        <v>450</v>
      </c>
      <c r="E75" s="353">
        <v>1</v>
      </c>
      <c r="F75" s="354"/>
      <c r="G75" s="354"/>
      <c r="H75" s="358"/>
    </row>
    <row r="76" spans="1:8" s="356" customFormat="1" ht="15.75">
      <c r="A76" s="352"/>
      <c r="B76" s="357" t="s">
        <v>913</v>
      </c>
      <c r="C76" s="353" t="s">
        <v>892</v>
      </c>
      <c r="D76" s="353" t="s">
        <v>450</v>
      </c>
      <c r="E76" s="353">
        <v>1</v>
      </c>
      <c r="F76" s="354"/>
      <c r="G76" s="354"/>
      <c r="H76" s="358"/>
    </row>
    <row r="77" spans="1:8" s="356" customFormat="1" ht="15.75">
      <c r="A77" s="352"/>
      <c r="B77" s="357" t="s">
        <v>932</v>
      </c>
      <c r="C77" s="353" t="s">
        <v>892</v>
      </c>
      <c r="D77" s="353" t="s">
        <v>450</v>
      </c>
      <c r="E77" s="353">
        <v>2</v>
      </c>
      <c r="F77" s="354"/>
      <c r="G77" s="354"/>
      <c r="H77" s="358"/>
    </row>
    <row r="78" spans="1:8" s="356" customFormat="1" ht="15.75">
      <c r="A78" s="352"/>
      <c r="B78" s="357" t="s">
        <v>945</v>
      </c>
      <c r="C78" s="353" t="s">
        <v>892</v>
      </c>
      <c r="D78" s="353" t="s">
        <v>450</v>
      </c>
      <c r="E78" s="353">
        <v>2</v>
      </c>
      <c r="F78" s="354"/>
      <c r="G78" s="354"/>
      <c r="H78" s="358"/>
    </row>
    <row r="79" spans="1:8" s="356" customFormat="1" ht="15.75">
      <c r="A79" s="352"/>
      <c r="B79" s="357" t="s">
        <v>955</v>
      </c>
      <c r="C79" s="353" t="s">
        <v>892</v>
      </c>
      <c r="D79" s="353" t="s">
        <v>450</v>
      </c>
      <c r="E79" s="353">
        <v>1</v>
      </c>
      <c r="F79" s="354"/>
      <c r="G79" s="354"/>
      <c r="H79" s="358"/>
    </row>
    <row r="80" spans="1:8" s="356" customFormat="1" ht="15.75">
      <c r="A80" s="352"/>
      <c r="B80" s="357" t="s">
        <v>956</v>
      </c>
      <c r="C80" s="353" t="s">
        <v>892</v>
      </c>
      <c r="D80" s="353" t="s">
        <v>450</v>
      </c>
      <c r="E80" s="353">
        <v>1</v>
      </c>
      <c r="F80" s="354"/>
      <c r="G80" s="354"/>
      <c r="H80" s="358"/>
    </row>
    <row r="81" spans="1:8" s="356" customFormat="1" ht="15.75">
      <c r="A81" s="352"/>
      <c r="B81" s="357" t="s">
        <v>964</v>
      </c>
      <c r="C81" s="353" t="s">
        <v>892</v>
      </c>
      <c r="D81" s="353" t="s">
        <v>450</v>
      </c>
      <c r="E81" s="353">
        <v>2</v>
      </c>
      <c r="F81" s="354"/>
      <c r="G81" s="354"/>
      <c r="H81" s="358"/>
    </row>
    <row r="82" spans="1:8" s="371" customFormat="1" ht="15.75">
      <c r="A82" s="366"/>
      <c r="B82" s="367" t="s">
        <v>961</v>
      </c>
      <c r="C82" s="368" t="s">
        <v>954</v>
      </c>
      <c r="D82" s="368" t="s">
        <v>450</v>
      </c>
      <c r="E82" s="368">
        <v>1</v>
      </c>
      <c r="F82" s="369"/>
      <c r="G82" s="369"/>
      <c r="H82" s="370"/>
    </row>
    <row r="83" spans="1:8" s="371" customFormat="1" ht="15.75">
      <c r="A83" s="366"/>
      <c r="B83" s="367" t="s">
        <v>963</v>
      </c>
      <c r="C83" s="368" t="s">
        <v>954</v>
      </c>
      <c r="D83" s="368" t="s">
        <v>450</v>
      </c>
      <c r="E83" s="368">
        <v>2</v>
      </c>
      <c r="F83" s="369"/>
      <c r="G83" s="369"/>
      <c r="H83" s="370"/>
    </row>
    <row r="84" spans="1:8" s="371" customFormat="1" ht="15.75">
      <c r="A84" s="366"/>
      <c r="B84" s="367" t="s">
        <v>962</v>
      </c>
      <c r="C84" s="368" t="s">
        <v>954</v>
      </c>
      <c r="D84" s="368" t="s">
        <v>450</v>
      </c>
      <c r="E84" s="368">
        <v>2</v>
      </c>
      <c r="F84" s="369"/>
      <c r="G84" s="369"/>
      <c r="H84" s="370"/>
    </row>
    <row r="85" spans="1:8" s="371" customFormat="1" ht="15.75">
      <c r="A85" s="366"/>
      <c r="B85" s="367" t="s">
        <v>1000</v>
      </c>
      <c r="C85" s="368" t="s">
        <v>899</v>
      </c>
      <c r="D85" s="368" t="s">
        <v>450</v>
      </c>
      <c r="E85" s="368">
        <v>1</v>
      </c>
      <c r="F85" s="369"/>
      <c r="G85" s="369"/>
      <c r="H85" s="370"/>
    </row>
    <row r="86" spans="1:8" s="371" customFormat="1" ht="15.75">
      <c r="A86" s="366"/>
      <c r="B86" s="367" t="s">
        <v>1001</v>
      </c>
      <c r="C86" s="368" t="s">
        <v>899</v>
      </c>
      <c r="D86" s="368" t="s">
        <v>450</v>
      </c>
      <c r="E86" s="368">
        <v>2</v>
      </c>
      <c r="F86" s="369"/>
      <c r="G86" s="369"/>
      <c r="H86" s="370"/>
    </row>
    <row r="87" spans="1:8" s="371" customFormat="1" ht="15.75">
      <c r="A87" s="366"/>
      <c r="B87" s="367" t="s">
        <v>1002</v>
      </c>
      <c r="C87" s="368" t="s">
        <v>899</v>
      </c>
      <c r="D87" s="368" t="s">
        <v>450</v>
      </c>
      <c r="E87" s="368">
        <v>1</v>
      </c>
      <c r="F87" s="369"/>
      <c r="G87" s="369"/>
      <c r="H87" s="370"/>
    </row>
    <row r="88" spans="1:8" s="371" customFormat="1" ht="15.75">
      <c r="A88" s="366"/>
      <c r="B88" s="367" t="s">
        <v>1003</v>
      </c>
      <c r="C88" s="368" t="s">
        <v>899</v>
      </c>
      <c r="D88" s="368" t="s">
        <v>450</v>
      </c>
      <c r="E88" s="368">
        <v>1</v>
      </c>
      <c r="F88" s="369"/>
      <c r="G88" s="369"/>
      <c r="H88" s="370"/>
    </row>
    <row r="89" spans="1:8" s="371" customFormat="1" ht="15.75">
      <c r="A89" s="366"/>
      <c r="B89" s="367" t="s">
        <v>1004</v>
      </c>
      <c r="C89" s="368" t="s">
        <v>899</v>
      </c>
      <c r="D89" s="368" t="s">
        <v>450</v>
      </c>
      <c r="E89" s="368">
        <v>1</v>
      </c>
      <c r="F89" s="369"/>
      <c r="G89" s="369"/>
      <c r="H89" s="370"/>
    </row>
    <row r="90" spans="1:8" s="371" customFormat="1" ht="15.75">
      <c r="A90" s="366"/>
      <c r="B90" s="367" t="s">
        <v>951</v>
      </c>
      <c r="C90" s="368" t="s">
        <v>910</v>
      </c>
      <c r="D90" s="368" t="s">
        <v>450</v>
      </c>
      <c r="E90" s="368">
        <v>1</v>
      </c>
      <c r="F90" s="369"/>
      <c r="G90" s="369"/>
      <c r="H90" s="370"/>
    </row>
    <row r="91" spans="1:8" s="371" customFormat="1" ht="15.75">
      <c r="A91" s="366"/>
      <c r="B91" s="367" t="s">
        <v>919</v>
      </c>
      <c r="C91" s="368" t="s">
        <v>910</v>
      </c>
      <c r="D91" s="368" t="s">
        <v>450</v>
      </c>
      <c r="E91" s="368">
        <v>1</v>
      </c>
      <c r="F91" s="369"/>
      <c r="G91" s="369"/>
      <c r="H91" s="370"/>
    </row>
    <row r="92" spans="1:8" s="371" customFormat="1" ht="15.75">
      <c r="A92" s="366"/>
      <c r="B92" s="367" t="s">
        <v>1005</v>
      </c>
      <c r="C92" s="368" t="s">
        <v>899</v>
      </c>
      <c r="D92" s="368" t="s">
        <v>450</v>
      </c>
      <c r="E92" s="368">
        <v>2</v>
      </c>
      <c r="F92" s="369"/>
      <c r="G92" s="369"/>
      <c r="H92" s="372"/>
    </row>
    <row r="93" spans="1:8" s="371" customFormat="1" ht="15.75">
      <c r="A93" s="366"/>
      <c r="B93" s="367" t="s">
        <v>1006</v>
      </c>
      <c r="C93" s="368" t="s">
        <v>899</v>
      </c>
      <c r="D93" s="368" t="s">
        <v>450</v>
      </c>
      <c r="E93" s="368">
        <v>3</v>
      </c>
      <c r="F93" s="369"/>
      <c r="G93" s="369"/>
      <c r="H93" s="370"/>
    </row>
    <row r="94" spans="1:8" s="371" customFormat="1" ht="15.75">
      <c r="A94" s="366"/>
      <c r="B94" s="367" t="s">
        <v>1007</v>
      </c>
      <c r="C94" s="368" t="s">
        <v>899</v>
      </c>
      <c r="D94" s="368" t="s">
        <v>450</v>
      </c>
      <c r="E94" s="368">
        <v>1</v>
      </c>
      <c r="F94" s="369"/>
      <c r="G94" s="369"/>
      <c r="H94" s="372"/>
    </row>
    <row r="95" spans="1:8" s="371" customFormat="1" ht="15.75">
      <c r="A95" s="366"/>
      <c r="B95" s="367" t="s">
        <v>928</v>
      </c>
      <c r="C95" s="368" t="s">
        <v>899</v>
      </c>
      <c r="D95" s="368" t="s">
        <v>450</v>
      </c>
      <c r="E95" s="368">
        <v>1</v>
      </c>
      <c r="F95" s="369"/>
      <c r="G95" s="369"/>
      <c r="H95" s="370"/>
    </row>
    <row r="96" spans="1:8" s="371" customFormat="1" ht="15.75">
      <c r="A96" s="366"/>
      <c r="B96" s="367" t="s">
        <v>929</v>
      </c>
      <c r="C96" s="368" t="s">
        <v>899</v>
      </c>
      <c r="D96" s="368" t="s">
        <v>450</v>
      </c>
      <c r="E96" s="368">
        <v>1</v>
      </c>
      <c r="F96" s="369"/>
      <c r="G96" s="369"/>
      <c r="H96" s="370"/>
    </row>
    <row r="97" spans="1:8" s="371" customFormat="1" ht="15.75">
      <c r="A97" s="366"/>
      <c r="B97" s="373" t="s">
        <v>967</v>
      </c>
      <c r="C97" s="373"/>
      <c r="D97" s="368" t="s">
        <v>450</v>
      </c>
      <c r="E97" s="368">
        <v>1</v>
      </c>
      <c r="F97" s="369"/>
      <c r="G97" s="369"/>
      <c r="H97" s="370"/>
    </row>
    <row r="98" spans="1:8" s="371" customFormat="1" ht="15.75">
      <c r="A98" s="366"/>
      <c r="B98" s="367" t="s">
        <v>944</v>
      </c>
      <c r="C98" s="367"/>
      <c r="D98" s="368" t="s">
        <v>450</v>
      </c>
      <c r="E98" s="368">
        <v>1</v>
      </c>
      <c r="F98" s="369"/>
      <c r="G98" s="369"/>
      <c r="H98" s="370"/>
    </row>
    <row r="99" spans="1:8" s="371" customFormat="1" ht="15.75">
      <c r="A99" s="366"/>
      <c r="B99" s="367" t="s">
        <v>937</v>
      </c>
      <c r="C99" s="367"/>
      <c r="D99" s="368" t="s">
        <v>450</v>
      </c>
      <c r="E99" s="368">
        <v>1</v>
      </c>
      <c r="F99" s="369"/>
      <c r="G99" s="369"/>
      <c r="H99" s="370"/>
    </row>
    <row r="100" spans="1:8" s="371" customFormat="1" ht="15.75">
      <c r="A100" s="366"/>
      <c r="B100" s="373" t="s">
        <v>1008</v>
      </c>
      <c r="C100" s="374" t="s">
        <v>910</v>
      </c>
      <c r="D100" s="368" t="s">
        <v>450</v>
      </c>
      <c r="E100" s="368">
        <v>2</v>
      </c>
      <c r="F100" s="369"/>
      <c r="G100" s="369"/>
      <c r="H100" s="370"/>
    </row>
    <row r="101" spans="1:8" s="371" customFormat="1" ht="15.75">
      <c r="A101" s="366"/>
      <c r="B101" s="367" t="s">
        <v>1009</v>
      </c>
      <c r="C101" s="368" t="s">
        <v>910</v>
      </c>
      <c r="D101" s="368" t="s">
        <v>450</v>
      </c>
      <c r="E101" s="368">
        <v>1</v>
      </c>
      <c r="F101" s="369"/>
      <c r="G101" s="369"/>
      <c r="H101" s="370"/>
    </row>
    <row r="102" spans="1:8" s="371" customFormat="1" ht="15.75">
      <c r="A102" s="366"/>
      <c r="B102" s="367" t="s">
        <v>1011</v>
      </c>
      <c r="C102" s="368" t="s">
        <v>908</v>
      </c>
      <c r="D102" s="368" t="s">
        <v>450</v>
      </c>
      <c r="E102" s="368">
        <v>2</v>
      </c>
      <c r="F102" s="369"/>
      <c r="G102" s="369"/>
      <c r="H102" s="370"/>
    </row>
    <row r="103" spans="1:8" s="371" customFormat="1" ht="15.75">
      <c r="A103" s="366"/>
      <c r="B103" s="367" t="s">
        <v>1010</v>
      </c>
      <c r="C103" s="368" t="s">
        <v>910</v>
      </c>
      <c r="D103" s="368" t="s">
        <v>450</v>
      </c>
      <c r="E103" s="368">
        <v>2</v>
      </c>
      <c r="F103" s="369"/>
      <c r="G103" s="369"/>
      <c r="H103" s="370"/>
    </row>
    <row r="104" spans="1:8" s="371" customFormat="1" ht="15.75">
      <c r="A104" s="366"/>
      <c r="B104" s="367" t="s">
        <v>959</v>
      </c>
      <c r="C104" s="368" t="s">
        <v>954</v>
      </c>
      <c r="D104" s="368" t="s">
        <v>450</v>
      </c>
      <c r="E104" s="368">
        <v>1</v>
      </c>
      <c r="F104" s="369"/>
      <c r="G104" s="369"/>
      <c r="H104" s="370"/>
    </row>
    <row r="105" spans="1:8" s="371" customFormat="1" ht="15.75">
      <c r="A105" s="366"/>
      <c r="B105" s="373" t="s">
        <v>969</v>
      </c>
      <c r="C105" s="374" t="s">
        <v>910</v>
      </c>
      <c r="D105" s="368" t="s">
        <v>450</v>
      </c>
      <c r="E105" s="368">
        <v>2</v>
      </c>
      <c r="F105" s="369"/>
      <c r="G105" s="369"/>
      <c r="H105" s="370"/>
    </row>
    <row r="106" spans="1:8" s="371" customFormat="1" ht="15.75">
      <c r="A106" s="366"/>
      <c r="B106" s="367" t="s">
        <v>918</v>
      </c>
      <c r="C106" s="368" t="s">
        <v>899</v>
      </c>
      <c r="D106" s="368" t="s">
        <v>450</v>
      </c>
      <c r="E106" s="368">
        <v>2</v>
      </c>
      <c r="F106" s="369"/>
      <c r="G106" s="369"/>
      <c r="H106" s="370"/>
    </row>
    <row r="107" spans="1:8" s="371" customFormat="1" ht="15.75">
      <c r="A107" s="366"/>
      <c r="B107" s="367" t="s">
        <v>977</v>
      </c>
      <c r="C107" s="368" t="s">
        <v>899</v>
      </c>
      <c r="D107" s="368" t="s">
        <v>450</v>
      </c>
      <c r="E107" s="368">
        <v>2</v>
      </c>
      <c r="F107" s="369"/>
      <c r="G107" s="369"/>
      <c r="H107" s="370"/>
    </row>
    <row r="108" spans="1:8" s="371" customFormat="1" ht="15.75">
      <c r="A108" s="366"/>
      <c r="B108" s="367" t="s">
        <v>949</v>
      </c>
      <c r="C108" s="368" t="s">
        <v>899</v>
      </c>
      <c r="D108" s="368" t="s">
        <v>450</v>
      </c>
      <c r="E108" s="368">
        <v>2</v>
      </c>
      <c r="F108" s="369"/>
      <c r="G108" s="369"/>
      <c r="H108" s="370"/>
    </row>
    <row r="109" spans="1:8" s="371" customFormat="1" ht="15.75">
      <c r="A109" s="366"/>
      <c r="B109" s="367" t="s">
        <v>933</v>
      </c>
      <c r="C109" s="368" t="s">
        <v>908</v>
      </c>
      <c r="D109" s="368" t="s">
        <v>450</v>
      </c>
      <c r="E109" s="368">
        <v>2</v>
      </c>
      <c r="F109" s="369"/>
      <c r="G109" s="369"/>
      <c r="H109" s="370"/>
    </row>
    <row r="110" spans="1:8" s="371" customFormat="1" ht="15.75">
      <c r="A110" s="366"/>
      <c r="B110" s="267" t="s">
        <v>907</v>
      </c>
      <c r="C110" s="368" t="s">
        <v>917</v>
      </c>
      <c r="D110" s="368" t="s">
        <v>450</v>
      </c>
      <c r="E110" s="368">
        <v>2</v>
      </c>
      <c r="F110" s="369"/>
      <c r="G110" s="369"/>
      <c r="H110" s="370"/>
    </row>
    <row r="111" spans="1:8" s="371" customFormat="1" ht="15.75">
      <c r="A111" s="366"/>
      <c r="B111" s="267" t="s">
        <v>979</v>
      </c>
      <c r="C111" s="368" t="s">
        <v>917</v>
      </c>
      <c r="D111" s="368" t="s">
        <v>450</v>
      </c>
      <c r="E111" s="368">
        <v>1</v>
      </c>
      <c r="F111" s="369"/>
      <c r="G111" s="369"/>
      <c r="H111" s="370"/>
    </row>
    <row r="112" spans="1:8" s="371" customFormat="1" ht="15.75">
      <c r="A112" s="366"/>
      <c r="B112" s="367" t="s">
        <v>923</v>
      </c>
      <c r="C112" s="368" t="s">
        <v>889</v>
      </c>
      <c r="D112" s="368" t="s">
        <v>450</v>
      </c>
      <c r="E112" s="368">
        <v>2</v>
      </c>
      <c r="F112" s="369"/>
      <c r="G112" s="369"/>
      <c r="H112" s="372"/>
    </row>
    <row r="113" spans="1:8" s="371" customFormat="1" ht="15.75">
      <c r="A113" s="366"/>
      <c r="B113" s="367" t="s">
        <v>890</v>
      </c>
      <c r="C113" s="368" t="s">
        <v>889</v>
      </c>
      <c r="D113" s="368" t="s">
        <v>450</v>
      </c>
      <c r="E113" s="368">
        <v>1</v>
      </c>
      <c r="F113" s="369"/>
      <c r="G113" s="369"/>
      <c r="H113" s="372"/>
    </row>
    <row r="114" spans="1:8" s="371" customFormat="1" ht="15.75">
      <c r="A114" s="366"/>
      <c r="B114" s="367" t="s">
        <v>922</v>
      </c>
      <c r="C114" s="368" t="s">
        <v>889</v>
      </c>
      <c r="D114" s="368" t="s">
        <v>450</v>
      </c>
      <c r="E114" s="368">
        <v>4</v>
      </c>
      <c r="F114" s="369"/>
      <c r="G114" s="369"/>
      <c r="H114" s="372"/>
    </row>
    <row r="115" spans="1:8" s="371" customFormat="1" ht="15.75">
      <c r="A115" s="366"/>
      <c r="B115" s="367" t="s">
        <v>888</v>
      </c>
      <c r="C115" s="368" t="s">
        <v>889</v>
      </c>
      <c r="D115" s="368" t="s">
        <v>450</v>
      </c>
      <c r="E115" s="368">
        <v>2</v>
      </c>
      <c r="F115" s="369"/>
      <c r="G115" s="369"/>
      <c r="H115" s="372"/>
    </row>
    <row r="116" spans="1:8" s="371" customFormat="1" ht="15.75">
      <c r="A116" s="366"/>
      <c r="B116" s="367" t="s">
        <v>926</v>
      </c>
      <c r="C116" s="367"/>
      <c r="D116" s="368" t="s">
        <v>450</v>
      </c>
      <c r="E116" s="375">
        <v>11</v>
      </c>
      <c r="F116" s="369"/>
      <c r="G116" s="369"/>
      <c r="H116" s="370"/>
    </row>
    <row r="117" spans="1:8" s="380" customFormat="1" ht="15.75">
      <c r="A117" s="376"/>
      <c r="B117" s="377" t="s">
        <v>484</v>
      </c>
      <c r="C117" s="377"/>
      <c r="D117" s="343" t="s">
        <v>450</v>
      </c>
      <c r="E117" s="343">
        <v>40</v>
      </c>
      <c r="F117" s="378"/>
      <c r="G117" s="378"/>
      <c r="H117" s="379"/>
    </row>
    <row r="118" spans="1:8" s="380" customFormat="1" ht="15.75">
      <c r="A118" s="376"/>
      <c r="B118" s="377" t="s">
        <v>453</v>
      </c>
      <c r="C118" s="377"/>
      <c r="D118" s="343" t="s">
        <v>450</v>
      </c>
      <c r="E118" s="343">
        <v>2</v>
      </c>
      <c r="F118" s="378"/>
      <c r="G118" s="378"/>
      <c r="H118" s="379"/>
    </row>
    <row r="119" spans="1:8" s="380" customFormat="1" ht="15.75">
      <c r="A119" s="376"/>
      <c r="B119" s="377" t="s">
        <v>925</v>
      </c>
      <c r="C119" s="377"/>
      <c r="D119" s="343" t="s">
        <v>450</v>
      </c>
      <c r="E119" s="343">
        <f>2*4</f>
        <v>8</v>
      </c>
      <c r="F119" s="378"/>
      <c r="G119" s="378"/>
      <c r="H119" s="379"/>
    </row>
    <row r="120" spans="1:8" s="380" customFormat="1" ht="15.75">
      <c r="A120" s="376"/>
      <c r="B120" s="377" t="s">
        <v>886</v>
      </c>
      <c r="C120" s="377"/>
      <c r="D120" s="343" t="s">
        <v>450</v>
      </c>
      <c r="E120" s="343">
        <v>2</v>
      </c>
      <c r="F120" s="378"/>
      <c r="G120" s="378"/>
      <c r="H120" s="381"/>
    </row>
    <row r="121" spans="1:8" s="380" customFormat="1" ht="15.75">
      <c r="A121" s="376"/>
      <c r="B121" s="377" t="s">
        <v>887</v>
      </c>
      <c r="C121" s="377"/>
      <c r="D121" s="343" t="s">
        <v>450</v>
      </c>
      <c r="E121" s="343">
        <v>2</v>
      </c>
      <c r="F121" s="378"/>
      <c r="G121" s="378"/>
      <c r="H121" s="381"/>
    </row>
    <row r="122" spans="1:8" s="380" customFormat="1" ht="15.75">
      <c r="A122" s="376"/>
      <c r="B122" s="377" t="s">
        <v>898</v>
      </c>
      <c r="C122" s="343"/>
      <c r="D122" s="343" t="s">
        <v>450</v>
      </c>
      <c r="E122" s="343">
        <v>2</v>
      </c>
      <c r="F122" s="378"/>
      <c r="G122" s="378"/>
      <c r="H122" s="381"/>
    </row>
    <row r="123" spans="1:8" s="380" customFormat="1" ht="15.75">
      <c r="A123" s="376"/>
      <c r="B123" s="377" t="s">
        <v>921</v>
      </c>
      <c r="C123" s="343"/>
      <c r="D123" s="343" t="s">
        <v>450</v>
      </c>
      <c r="E123" s="343">
        <v>10</v>
      </c>
      <c r="F123" s="378"/>
      <c r="G123" s="378"/>
      <c r="H123" s="379"/>
    </row>
    <row r="124" spans="1:8" s="380" customFormat="1" ht="15.75">
      <c r="A124" s="376"/>
      <c r="B124" s="382" t="s">
        <v>930</v>
      </c>
      <c r="C124" s="383" t="s">
        <v>892</v>
      </c>
      <c r="D124" s="343" t="s">
        <v>450</v>
      </c>
      <c r="E124" s="343">
        <v>1</v>
      </c>
      <c r="F124" s="378"/>
      <c r="G124" s="378"/>
      <c r="H124" s="379"/>
    </row>
    <row r="125" spans="1:8" s="380" customFormat="1" ht="15.75">
      <c r="A125" s="376"/>
      <c r="B125" s="377" t="s">
        <v>909</v>
      </c>
      <c r="C125" s="383" t="s">
        <v>892</v>
      </c>
      <c r="D125" s="343" t="s">
        <v>450</v>
      </c>
      <c r="E125" s="343">
        <v>5</v>
      </c>
      <c r="F125" s="378"/>
      <c r="G125" s="378"/>
      <c r="H125" s="379"/>
    </row>
    <row r="126" spans="1:8" s="380" customFormat="1" ht="31.5">
      <c r="A126" s="384"/>
      <c r="B126" s="385" t="s">
        <v>1012</v>
      </c>
      <c r="C126" s="385"/>
      <c r="D126" s="386" t="s">
        <v>157</v>
      </c>
      <c r="E126" s="387">
        <v>1</v>
      </c>
      <c r="F126" s="387"/>
      <c r="G126" s="387">
        <v>0</v>
      </c>
      <c r="H126" s="379"/>
    </row>
    <row r="127" spans="1:8" ht="15.75">
      <c r="A127" s="447"/>
      <c r="B127" s="448" t="s">
        <v>396</v>
      </c>
      <c r="C127" s="448"/>
      <c r="D127" s="456"/>
      <c r="E127" s="457"/>
      <c r="F127" s="458"/>
      <c r="G127" s="338">
        <v>0</v>
      </c>
      <c r="H127" s="345"/>
    </row>
    <row r="128" spans="1:8" ht="15.75">
      <c r="A128" s="346"/>
      <c r="B128" s="347" t="s">
        <v>566</v>
      </c>
      <c r="C128" s="347"/>
      <c r="D128" s="348"/>
      <c r="E128" s="349"/>
      <c r="F128" s="350"/>
      <c r="G128" s="351"/>
      <c r="H128" s="345"/>
    </row>
    <row r="129" spans="1:8" s="444" customFormat="1" ht="31.5">
      <c r="A129" s="445"/>
      <c r="B129" s="270" t="s">
        <v>981</v>
      </c>
      <c r="C129" s="270"/>
      <c r="D129" s="440" t="s">
        <v>2</v>
      </c>
      <c r="E129" s="440">
        <v>1</v>
      </c>
      <c r="F129" s="446"/>
      <c r="G129" s="446"/>
      <c r="H129" s="443"/>
    </row>
    <row r="130" spans="1:8" s="444" customFormat="1" ht="15.75">
      <c r="A130" s="445"/>
      <c r="B130" s="441" t="s">
        <v>459</v>
      </c>
      <c r="C130" s="441"/>
      <c r="D130" s="440" t="s">
        <v>2</v>
      </c>
      <c r="E130" s="442">
        <v>10</v>
      </c>
      <c r="F130" s="446"/>
      <c r="G130" s="446">
        <v>0</v>
      </c>
      <c r="H130" s="443"/>
    </row>
    <row r="131" spans="1:8" s="444" customFormat="1" ht="15.75">
      <c r="A131" s="445"/>
      <c r="B131" s="270" t="s">
        <v>458</v>
      </c>
      <c r="C131" s="270"/>
      <c r="D131" s="440" t="s">
        <v>2</v>
      </c>
      <c r="E131" s="440">
        <v>1</v>
      </c>
      <c r="F131" s="446"/>
      <c r="G131" s="446">
        <v>0</v>
      </c>
      <c r="H131" s="443"/>
    </row>
    <row r="132" spans="1:8" s="444" customFormat="1" ht="15.75">
      <c r="A132" s="445"/>
      <c r="B132" s="270" t="s">
        <v>457</v>
      </c>
      <c r="C132" s="270"/>
      <c r="D132" s="440" t="s">
        <v>2</v>
      </c>
      <c r="E132" s="440">
        <v>1</v>
      </c>
      <c r="F132" s="446"/>
      <c r="G132" s="446">
        <v>0</v>
      </c>
      <c r="H132" s="443"/>
    </row>
    <row r="133" spans="1:8" ht="15.75">
      <c r="A133" s="447"/>
      <c r="B133" s="448" t="s">
        <v>397</v>
      </c>
      <c r="C133" s="448"/>
      <c r="D133" s="449"/>
      <c r="E133" s="450"/>
      <c r="F133" s="350"/>
      <c r="G133" s="338">
        <v>0</v>
      </c>
      <c r="H133" s="345"/>
    </row>
    <row r="134" spans="1:8" ht="15.75">
      <c r="A134" s="447"/>
      <c r="B134" s="451" t="s">
        <v>982</v>
      </c>
      <c r="C134" s="451"/>
      <c r="D134" s="452"/>
      <c r="E134" s="453"/>
      <c r="F134" s="454"/>
      <c r="G134" s="455">
        <v>0</v>
      </c>
      <c r="H134" s="345"/>
    </row>
  </sheetData>
  <autoFilter ref="B6:G134" xr:uid="{E8F4B750-DAA3-44FE-A1CE-85EDC6556A2E}"/>
  <mergeCells count="3">
    <mergeCell ref="A4:G4"/>
    <mergeCell ref="A5:G5"/>
    <mergeCell ref="A7:F7"/>
  </mergeCells>
  <pageMargins left="0.7" right="0.7" top="0.75" bottom="0.75" header="0.3" footer="0.3"/>
  <pageSetup paperSize="9" scale="4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16"/>
  <sheetViews>
    <sheetView view="pageBreakPreview" zoomScale="80" zoomScaleNormal="100" zoomScaleSheetLayoutView="80" workbookViewId="0">
      <pane xSplit="1" ySplit="6" topLeftCell="B197" activePane="bottomRight" state="frozen"/>
      <selection pane="topRight" activeCell="B1" sqref="B1"/>
      <selection pane="bottomLeft" activeCell="A7" sqref="A7"/>
      <selection pane="bottomRight" activeCell="C325" sqref="C325"/>
    </sheetView>
  </sheetViews>
  <sheetFormatPr defaultRowHeight="15.75"/>
  <cols>
    <col min="1" max="1" width="13.85546875" style="128" bestFit="1" customWidth="1"/>
    <col min="2" max="2" width="66.140625" style="204" customWidth="1"/>
    <col min="3" max="4" width="9.140625" style="110"/>
    <col min="5" max="5" width="17.85546875" style="129" customWidth="1"/>
    <col min="6" max="6" width="14.7109375" style="129" customWidth="1"/>
    <col min="7" max="7" width="65" style="110" customWidth="1"/>
    <col min="8" max="16384" width="9.140625" style="110"/>
  </cols>
  <sheetData>
    <row r="1" spans="1:8" ht="135">
      <c r="B1" s="205" t="s">
        <v>748</v>
      </c>
      <c r="G1" s="240" t="s">
        <v>800</v>
      </c>
      <c r="H1" s="239" t="s">
        <v>696</v>
      </c>
    </row>
    <row r="2" spans="1:8" ht="120">
      <c r="B2" s="206" t="s">
        <v>749</v>
      </c>
      <c r="G2" s="241" t="s">
        <v>799</v>
      </c>
      <c r="H2" s="239" t="s">
        <v>696</v>
      </c>
    </row>
    <row r="3" spans="1:8">
      <c r="A3" s="548" t="s">
        <v>469</v>
      </c>
      <c r="B3" s="548"/>
      <c r="C3" s="548"/>
      <c r="D3" s="548"/>
      <c r="E3" s="548"/>
      <c r="F3" s="548"/>
    </row>
    <row r="4" spans="1:8">
      <c r="A4" s="547"/>
      <c r="B4" s="547"/>
      <c r="C4" s="547"/>
      <c r="D4" s="547"/>
      <c r="E4" s="547"/>
      <c r="F4" s="547"/>
    </row>
    <row r="5" spans="1:8">
      <c r="A5" s="84" t="s">
        <v>443</v>
      </c>
      <c r="B5" s="151" t="s">
        <v>1</v>
      </c>
      <c r="C5" s="72" t="s">
        <v>445</v>
      </c>
      <c r="D5" s="72" t="s">
        <v>444</v>
      </c>
      <c r="E5" s="73" t="s">
        <v>446</v>
      </c>
      <c r="F5" s="73" t="s">
        <v>447</v>
      </c>
    </row>
    <row r="6" spans="1:8">
      <c r="A6" s="554" t="s">
        <v>448</v>
      </c>
      <c r="B6" s="554"/>
      <c r="C6" s="554"/>
      <c r="D6" s="554"/>
      <c r="E6" s="554"/>
      <c r="F6" s="111"/>
    </row>
    <row r="7" spans="1:8" s="112" customFormat="1">
      <c r="A7" s="87">
        <v>1</v>
      </c>
      <c r="B7" s="202" t="s">
        <v>449</v>
      </c>
      <c r="C7" s="76"/>
      <c r="D7" s="75"/>
      <c r="E7" s="77"/>
      <c r="F7" s="74"/>
    </row>
    <row r="8" spans="1:8">
      <c r="A8" s="83"/>
      <c r="B8" s="121" t="s">
        <v>568</v>
      </c>
      <c r="C8" s="152" t="s">
        <v>450</v>
      </c>
      <c r="D8" s="152">
        <v>1</v>
      </c>
      <c r="E8" s="15"/>
      <c r="F8" s="78">
        <f t="shared" ref="F8:F16" si="0">D8*E8</f>
        <v>0</v>
      </c>
    </row>
    <row r="9" spans="1:8">
      <c r="A9" s="83"/>
      <c r="B9" s="121" t="s">
        <v>711</v>
      </c>
      <c r="C9" s="152" t="s">
        <v>450</v>
      </c>
      <c r="D9" s="152">
        <v>1</v>
      </c>
      <c r="E9" s="15"/>
      <c r="F9" s="15">
        <f t="shared" si="0"/>
        <v>0</v>
      </c>
    </row>
    <row r="10" spans="1:8">
      <c r="A10" s="83"/>
      <c r="B10" s="121" t="s">
        <v>474</v>
      </c>
      <c r="C10" s="152" t="s">
        <v>450</v>
      </c>
      <c r="D10" s="152">
        <v>1</v>
      </c>
      <c r="E10" s="15"/>
      <c r="F10" s="15">
        <f t="shared" si="0"/>
        <v>0</v>
      </c>
    </row>
    <row r="11" spans="1:8">
      <c r="A11" s="83"/>
      <c r="B11" s="121" t="s">
        <v>475</v>
      </c>
      <c r="C11" s="152" t="s">
        <v>450</v>
      </c>
      <c r="D11" s="152">
        <v>1</v>
      </c>
      <c r="E11" s="15"/>
      <c r="F11" s="15">
        <f t="shared" si="0"/>
        <v>0</v>
      </c>
    </row>
    <row r="12" spans="1:8">
      <c r="A12" s="83"/>
      <c r="B12" s="121" t="s">
        <v>476</v>
      </c>
      <c r="C12" s="152" t="s">
        <v>450</v>
      </c>
      <c r="D12" s="152">
        <v>2</v>
      </c>
      <c r="E12" s="15"/>
      <c r="F12" s="15">
        <f t="shared" si="0"/>
        <v>0</v>
      </c>
    </row>
    <row r="13" spans="1:8">
      <c r="A13" s="83"/>
      <c r="B13" s="121" t="s">
        <v>476</v>
      </c>
      <c r="C13" s="152" t="s">
        <v>450</v>
      </c>
      <c r="D13" s="152">
        <v>2</v>
      </c>
      <c r="E13" s="15"/>
      <c r="F13" s="15">
        <f t="shared" si="0"/>
        <v>0</v>
      </c>
    </row>
    <row r="14" spans="1:8">
      <c r="A14" s="83"/>
      <c r="B14" s="267" t="s">
        <v>712</v>
      </c>
      <c r="C14" s="152" t="s">
        <v>450</v>
      </c>
      <c r="D14" s="152">
        <v>1</v>
      </c>
      <c r="E14" s="15"/>
      <c r="F14" s="15">
        <f t="shared" si="0"/>
        <v>0</v>
      </c>
    </row>
    <row r="15" spans="1:8">
      <c r="A15" s="83"/>
      <c r="B15" s="121" t="s">
        <v>451</v>
      </c>
      <c r="C15" s="152" t="s">
        <v>450</v>
      </c>
      <c r="D15" s="152">
        <v>2</v>
      </c>
      <c r="E15" s="15"/>
      <c r="F15" s="15">
        <f t="shared" si="0"/>
        <v>0</v>
      </c>
    </row>
    <row r="16" spans="1:8">
      <c r="A16" s="83"/>
      <c r="B16" s="121" t="s">
        <v>477</v>
      </c>
      <c r="C16" s="152" t="s">
        <v>450</v>
      </c>
      <c r="D16" s="152">
        <v>2</v>
      </c>
      <c r="E16" s="15"/>
      <c r="F16" s="15">
        <f t="shared" si="0"/>
        <v>0</v>
      </c>
    </row>
    <row r="17" spans="1:6" s="112" customFormat="1">
      <c r="A17" s="85"/>
      <c r="B17" s="202" t="s">
        <v>452</v>
      </c>
      <c r="C17" s="76"/>
      <c r="D17" s="75"/>
      <c r="E17" s="77"/>
      <c r="F17" s="74"/>
    </row>
    <row r="18" spans="1:6">
      <c r="A18" s="86"/>
      <c r="B18" s="121" t="s">
        <v>56</v>
      </c>
      <c r="C18" s="152" t="s">
        <v>450</v>
      </c>
      <c r="D18" s="153">
        <v>3</v>
      </c>
      <c r="E18" s="15"/>
      <c r="F18" s="15">
        <f>D18*E18</f>
        <v>0</v>
      </c>
    </row>
    <row r="19" spans="1:6">
      <c r="A19" s="86"/>
      <c r="B19" s="121" t="s">
        <v>56</v>
      </c>
      <c r="C19" s="152" t="s">
        <v>450</v>
      </c>
      <c r="D19" s="153">
        <v>2</v>
      </c>
      <c r="E19" s="15"/>
      <c r="F19" s="15">
        <f>D19*E19</f>
        <v>0</v>
      </c>
    </row>
    <row r="20" spans="1:6">
      <c r="A20" s="86"/>
      <c r="B20" s="121" t="s">
        <v>713</v>
      </c>
      <c r="C20" s="152" t="s">
        <v>450</v>
      </c>
      <c r="D20" s="153">
        <v>2</v>
      </c>
      <c r="E20" s="15"/>
      <c r="F20" s="15">
        <f>D20*E20</f>
        <v>0</v>
      </c>
    </row>
    <row r="21" spans="1:6">
      <c r="A21" s="86"/>
      <c r="B21" s="121" t="s">
        <v>453</v>
      </c>
      <c r="C21" s="152" t="s">
        <v>450</v>
      </c>
      <c r="D21" s="153">
        <v>5</v>
      </c>
      <c r="E21" s="15"/>
      <c r="F21" s="15">
        <f>D21*E21</f>
        <v>0</v>
      </c>
    </row>
    <row r="22" spans="1:6">
      <c r="A22" s="86"/>
      <c r="B22" s="121" t="s">
        <v>55</v>
      </c>
      <c r="C22" s="152" t="s">
        <v>450</v>
      </c>
      <c r="D22" s="153">
        <v>7</v>
      </c>
      <c r="E22" s="15"/>
      <c r="F22" s="15">
        <f>D22*E22</f>
        <v>0</v>
      </c>
    </row>
    <row r="23" spans="1:6" s="112" customFormat="1">
      <c r="A23" s="87"/>
      <c r="B23" s="202" t="s">
        <v>486</v>
      </c>
      <c r="C23" s="76"/>
      <c r="D23" s="75"/>
      <c r="E23" s="77"/>
      <c r="F23" s="74"/>
    </row>
    <row r="24" spans="1:6" ht="31.5">
      <c r="A24" s="86"/>
      <c r="B24" s="121" t="s">
        <v>569</v>
      </c>
      <c r="C24" s="152" t="s">
        <v>450</v>
      </c>
      <c r="D24" s="152">
        <v>1</v>
      </c>
      <c r="E24" s="15"/>
      <c r="F24" s="15">
        <f t="shared" ref="F24:F32" si="1">D24*E24</f>
        <v>0</v>
      </c>
    </row>
    <row r="25" spans="1:6">
      <c r="A25" s="86"/>
      <c r="B25" s="121" t="s">
        <v>570</v>
      </c>
      <c r="C25" s="152" t="s">
        <v>450</v>
      </c>
      <c r="D25" s="152">
        <v>2</v>
      </c>
      <c r="E25" s="15"/>
      <c r="F25" s="15">
        <f t="shared" si="1"/>
        <v>0</v>
      </c>
    </row>
    <row r="26" spans="1:6">
      <c r="A26" s="86"/>
      <c r="B26" s="121" t="s">
        <v>571</v>
      </c>
      <c r="C26" s="152" t="s">
        <v>450</v>
      </c>
      <c r="D26" s="152">
        <v>1</v>
      </c>
      <c r="E26" s="15"/>
      <c r="F26" s="15">
        <f t="shared" si="1"/>
        <v>0</v>
      </c>
    </row>
    <row r="27" spans="1:6">
      <c r="A27" s="86"/>
      <c r="B27" s="121" t="s">
        <v>478</v>
      </c>
      <c r="C27" s="152" t="s">
        <v>450</v>
      </c>
      <c r="D27" s="152">
        <v>2</v>
      </c>
      <c r="E27" s="15"/>
      <c r="F27" s="15">
        <f t="shared" si="1"/>
        <v>0</v>
      </c>
    </row>
    <row r="28" spans="1:6">
      <c r="A28" s="86"/>
      <c r="B28" s="121" t="s">
        <v>720</v>
      </c>
      <c r="C28" s="152" t="s">
        <v>450</v>
      </c>
      <c r="D28" s="152">
        <v>2</v>
      </c>
      <c r="E28" s="15"/>
      <c r="F28" s="15">
        <f t="shared" si="1"/>
        <v>0</v>
      </c>
    </row>
    <row r="29" spans="1:6">
      <c r="A29" s="86"/>
      <c r="B29" s="121" t="s">
        <v>725</v>
      </c>
      <c r="C29" s="152" t="s">
        <v>450</v>
      </c>
      <c r="D29" s="152">
        <v>2</v>
      </c>
      <c r="E29" s="15"/>
      <c r="F29" s="15">
        <f t="shared" si="1"/>
        <v>0</v>
      </c>
    </row>
    <row r="30" spans="1:6">
      <c r="A30" s="86"/>
      <c r="B30" s="121" t="s">
        <v>737</v>
      </c>
      <c r="C30" s="152" t="s">
        <v>450</v>
      </c>
      <c r="D30" s="152">
        <v>1</v>
      </c>
      <c r="E30" s="15"/>
      <c r="F30" s="15">
        <f t="shared" si="1"/>
        <v>0</v>
      </c>
    </row>
    <row r="31" spans="1:6">
      <c r="A31" s="86"/>
      <c r="B31" s="121" t="s">
        <v>479</v>
      </c>
      <c r="C31" s="152" t="s">
        <v>450</v>
      </c>
      <c r="D31" s="152">
        <v>2</v>
      </c>
      <c r="E31" s="15"/>
      <c r="F31" s="15">
        <f t="shared" si="1"/>
        <v>0</v>
      </c>
    </row>
    <row r="32" spans="1:6">
      <c r="A32" s="86"/>
      <c r="B32" s="121" t="s">
        <v>480</v>
      </c>
      <c r="C32" s="152" t="s">
        <v>450</v>
      </c>
      <c r="D32" s="152">
        <v>2</v>
      </c>
      <c r="E32" s="15"/>
      <c r="F32" s="15">
        <f t="shared" si="1"/>
        <v>0</v>
      </c>
    </row>
    <row r="33" spans="1:6" s="112" customFormat="1">
      <c r="A33" s="85"/>
      <c r="B33" s="202" t="s">
        <v>452</v>
      </c>
      <c r="C33" s="76"/>
      <c r="D33" s="75"/>
      <c r="E33" s="77"/>
      <c r="F33" s="74"/>
    </row>
    <row r="34" spans="1:6" ht="31.5">
      <c r="A34" s="86"/>
      <c r="B34" s="121" t="s">
        <v>481</v>
      </c>
      <c r="C34" s="152" t="s">
        <v>157</v>
      </c>
      <c r="D34" s="152">
        <v>1</v>
      </c>
      <c r="E34" s="15"/>
      <c r="F34" s="15">
        <f t="shared" ref="F34:F45" si="2">D34*E34</f>
        <v>0</v>
      </c>
    </row>
    <row r="35" spans="1:6" ht="31.5">
      <c r="A35" s="86"/>
      <c r="B35" s="266" t="s">
        <v>482</v>
      </c>
      <c r="C35" s="152" t="s">
        <v>450</v>
      </c>
      <c r="D35" s="152">
        <v>2</v>
      </c>
      <c r="E35" s="15"/>
      <c r="F35" s="15">
        <f t="shared" si="2"/>
        <v>0</v>
      </c>
    </row>
    <row r="36" spans="1:6">
      <c r="A36" s="86"/>
      <c r="B36" s="121" t="s">
        <v>87</v>
      </c>
      <c r="C36" s="152" t="s">
        <v>450</v>
      </c>
      <c r="D36" s="152">
        <v>1</v>
      </c>
      <c r="E36" s="15"/>
      <c r="F36" s="15">
        <f t="shared" si="2"/>
        <v>0</v>
      </c>
    </row>
    <row r="37" spans="1:6">
      <c r="A37" s="86"/>
      <c r="B37" s="121" t="s">
        <v>87</v>
      </c>
      <c r="C37" s="152" t="s">
        <v>450</v>
      </c>
      <c r="D37" s="152">
        <v>1</v>
      </c>
      <c r="E37" s="15"/>
      <c r="F37" s="15">
        <f t="shared" si="2"/>
        <v>0</v>
      </c>
    </row>
    <row r="38" spans="1:6">
      <c r="A38" s="86"/>
      <c r="B38" s="121" t="s">
        <v>56</v>
      </c>
      <c r="C38" s="152" t="s">
        <v>450</v>
      </c>
      <c r="D38" s="152">
        <v>2</v>
      </c>
      <c r="E38" s="15"/>
      <c r="F38" s="15">
        <f t="shared" si="2"/>
        <v>0</v>
      </c>
    </row>
    <row r="39" spans="1:6">
      <c r="A39" s="86"/>
      <c r="B39" s="121" t="s">
        <v>56</v>
      </c>
      <c r="C39" s="152" t="s">
        <v>450</v>
      </c>
      <c r="D39" s="152">
        <v>4</v>
      </c>
      <c r="E39" s="15"/>
      <c r="F39" s="15">
        <f t="shared" si="2"/>
        <v>0</v>
      </c>
    </row>
    <row r="40" spans="1:6" ht="31.5">
      <c r="A40" s="86"/>
      <c r="B40" s="121" t="s">
        <v>483</v>
      </c>
      <c r="C40" s="152" t="s">
        <v>450</v>
      </c>
      <c r="D40" s="152">
        <v>1</v>
      </c>
      <c r="E40" s="15"/>
      <c r="F40" s="15">
        <f t="shared" si="2"/>
        <v>0</v>
      </c>
    </row>
    <row r="41" spans="1:6">
      <c r="A41" s="86"/>
      <c r="B41" s="267" t="s">
        <v>484</v>
      </c>
      <c r="C41" s="152" t="s">
        <v>450</v>
      </c>
      <c r="D41" s="152">
        <v>2</v>
      </c>
      <c r="E41" s="15"/>
      <c r="F41" s="15">
        <f t="shared" si="2"/>
        <v>0</v>
      </c>
    </row>
    <row r="42" spans="1:6">
      <c r="A42" s="86"/>
      <c r="B42" s="266" t="s">
        <v>485</v>
      </c>
      <c r="C42" s="152" t="s">
        <v>450</v>
      </c>
      <c r="D42" s="152">
        <v>2</v>
      </c>
      <c r="E42" s="15"/>
      <c r="F42" s="15">
        <f t="shared" si="2"/>
        <v>0</v>
      </c>
    </row>
    <row r="43" spans="1:6" ht="31.5">
      <c r="A43" s="86"/>
      <c r="B43" s="121" t="s">
        <v>483</v>
      </c>
      <c r="C43" s="152" t="s">
        <v>450</v>
      </c>
      <c r="D43" s="152">
        <v>1</v>
      </c>
      <c r="E43" s="15"/>
      <c r="F43" s="15">
        <f t="shared" si="2"/>
        <v>0</v>
      </c>
    </row>
    <row r="44" spans="1:6">
      <c r="A44" s="86"/>
      <c r="B44" s="121" t="s">
        <v>453</v>
      </c>
      <c r="C44" s="152" t="s">
        <v>450</v>
      </c>
      <c r="D44" s="152">
        <v>6</v>
      </c>
      <c r="E44" s="15"/>
      <c r="F44" s="15">
        <f t="shared" si="2"/>
        <v>0</v>
      </c>
    </row>
    <row r="45" spans="1:6">
      <c r="A45" s="86"/>
      <c r="B45" s="121" t="s">
        <v>55</v>
      </c>
      <c r="C45" s="152" t="s">
        <v>450</v>
      </c>
      <c r="D45" s="152">
        <v>8</v>
      </c>
      <c r="E45" s="15"/>
      <c r="F45" s="15">
        <f t="shared" si="2"/>
        <v>0</v>
      </c>
    </row>
    <row r="46" spans="1:6" s="112" customFormat="1">
      <c r="A46" s="87"/>
      <c r="B46" s="202" t="s">
        <v>487</v>
      </c>
      <c r="C46" s="76"/>
      <c r="D46" s="75"/>
      <c r="E46" s="77"/>
      <c r="F46" s="74"/>
    </row>
    <row r="47" spans="1:6" ht="31.5">
      <c r="A47" s="86"/>
      <c r="B47" s="121" t="s">
        <v>569</v>
      </c>
      <c r="C47" s="152" t="s">
        <v>450</v>
      </c>
      <c r="D47" s="152">
        <v>1</v>
      </c>
      <c r="E47" s="15"/>
      <c r="F47" s="15">
        <f t="shared" ref="F47:F56" si="3">D47*E47</f>
        <v>0</v>
      </c>
    </row>
    <row r="48" spans="1:6">
      <c r="A48" s="86"/>
      <c r="B48" s="121" t="s">
        <v>572</v>
      </c>
      <c r="C48" s="152" t="s">
        <v>450</v>
      </c>
      <c r="D48" s="152">
        <v>2</v>
      </c>
      <c r="E48" s="15"/>
      <c r="F48" s="15">
        <f t="shared" si="3"/>
        <v>0</v>
      </c>
    </row>
    <row r="49" spans="1:6">
      <c r="A49" s="86"/>
      <c r="B49" s="121" t="s">
        <v>571</v>
      </c>
      <c r="C49" s="152" t="s">
        <v>450</v>
      </c>
      <c r="D49" s="152">
        <v>1</v>
      </c>
      <c r="E49" s="15"/>
      <c r="F49" s="15">
        <f t="shared" si="3"/>
        <v>0</v>
      </c>
    </row>
    <row r="50" spans="1:6">
      <c r="A50" s="86"/>
      <c r="B50" s="121" t="s">
        <v>478</v>
      </c>
      <c r="C50" s="152" t="s">
        <v>450</v>
      </c>
      <c r="D50" s="152">
        <v>2</v>
      </c>
      <c r="E50" s="15"/>
      <c r="F50" s="15">
        <f t="shared" si="3"/>
        <v>0</v>
      </c>
    </row>
    <row r="51" spans="1:6">
      <c r="A51" s="86"/>
      <c r="B51" s="121" t="s">
        <v>720</v>
      </c>
      <c r="C51" s="152" t="s">
        <v>450</v>
      </c>
      <c r="D51" s="152">
        <v>2</v>
      </c>
      <c r="E51" s="15"/>
      <c r="F51" s="15">
        <f t="shared" si="3"/>
        <v>0</v>
      </c>
    </row>
    <row r="52" spans="1:6">
      <c r="A52" s="86"/>
      <c r="B52" s="121" t="s">
        <v>725</v>
      </c>
      <c r="C52" s="152" t="s">
        <v>450</v>
      </c>
      <c r="D52" s="152">
        <v>2</v>
      </c>
      <c r="E52" s="15"/>
      <c r="F52" s="15">
        <f t="shared" si="3"/>
        <v>0</v>
      </c>
    </row>
    <row r="53" spans="1:6">
      <c r="A53" s="86"/>
      <c r="B53" s="121" t="s">
        <v>737</v>
      </c>
      <c r="C53" s="152" t="s">
        <v>450</v>
      </c>
      <c r="D53" s="152">
        <v>1</v>
      </c>
      <c r="E53" s="15"/>
      <c r="F53" s="15">
        <f t="shared" si="3"/>
        <v>0</v>
      </c>
    </row>
    <row r="54" spans="1:6">
      <c r="A54" s="86"/>
      <c r="B54" s="121" t="s">
        <v>489</v>
      </c>
      <c r="C54" s="152" t="s">
        <v>450</v>
      </c>
      <c r="D54" s="152">
        <v>2</v>
      </c>
      <c r="E54" s="15"/>
      <c r="F54" s="15">
        <f t="shared" si="3"/>
        <v>0</v>
      </c>
    </row>
    <row r="55" spans="1:6">
      <c r="A55" s="86"/>
      <c r="B55" s="121" t="s">
        <v>490</v>
      </c>
      <c r="C55" s="152" t="s">
        <v>450</v>
      </c>
      <c r="D55" s="152">
        <v>1</v>
      </c>
      <c r="E55" s="15"/>
      <c r="F55" s="15">
        <f t="shared" si="3"/>
        <v>0</v>
      </c>
    </row>
    <row r="56" spans="1:6" s="114" customFormat="1">
      <c r="A56" s="86"/>
      <c r="B56" s="154" t="s">
        <v>488</v>
      </c>
      <c r="C56" s="152" t="s">
        <v>450</v>
      </c>
      <c r="D56" s="155">
        <v>2</v>
      </c>
      <c r="E56" s="15"/>
      <c r="F56" s="15">
        <f t="shared" si="3"/>
        <v>0</v>
      </c>
    </row>
    <row r="57" spans="1:6" s="112" customFormat="1">
      <c r="A57" s="85"/>
      <c r="B57" s="202" t="s">
        <v>452</v>
      </c>
      <c r="C57" s="76"/>
      <c r="D57" s="75"/>
      <c r="E57" s="77"/>
      <c r="F57" s="74"/>
    </row>
    <row r="58" spans="1:6" ht="31.5">
      <c r="A58" s="86"/>
      <c r="B58" s="121" t="s">
        <v>481</v>
      </c>
      <c r="C58" s="152" t="s">
        <v>450</v>
      </c>
      <c r="D58" s="152">
        <v>1</v>
      </c>
      <c r="E58" s="15"/>
      <c r="F58" s="15">
        <f t="shared" ref="F58:F69" si="4">D58*E58</f>
        <v>0</v>
      </c>
    </row>
    <row r="59" spans="1:6" ht="31.5">
      <c r="A59" s="86"/>
      <c r="B59" s="266" t="s">
        <v>482</v>
      </c>
      <c r="C59" s="152" t="s">
        <v>450</v>
      </c>
      <c r="D59" s="152">
        <v>2</v>
      </c>
      <c r="E59" s="15"/>
      <c r="F59" s="15">
        <f t="shared" si="4"/>
        <v>0</v>
      </c>
    </row>
    <row r="60" spans="1:6">
      <c r="A60" s="86"/>
      <c r="B60" s="121" t="s">
        <v>87</v>
      </c>
      <c r="C60" s="152" t="s">
        <v>450</v>
      </c>
      <c r="D60" s="152">
        <v>1</v>
      </c>
      <c r="E60" s="15"/>
      <c r="F60" s="15">
        <f t="shared" si="4"/>
        <v>0</v>
      </c>
    </row>
    <row r="61" spans="1:6">
      <c r="A61" s="86"/>
      <c r="B61" s="121" t="s">
        <v>87</v>
      </c>
      <c r="C61" s="152" t="s">
        <v>450</v>
      </c>
      <c r="D61" s="152">
        <v>1</v>
      </c>
      <c r="E61" s="15"/>
      <c r="F61" s="15">
        <f t="shared" si="4"/>
        <v>0</v>
      </c>
    </row>
    <row r="62" spans="1:6">
      <c r="A62" s="86"/>
      <c r="B62" s="121" t="s">
        <v>56</v>
      </c>
      <c r="C62" s="152" t="s">
        <v>450</v>
      </c>
      <c r="D62" s="152">
        <v>3</v>
      </c>
      <c r="E62" s="15"/>
      <c r="F62" s="15">
        <f t="shared" si="4"/>
        <v>0</v>
      </c>
    </row>
    <row r="63" spans="1:6">
      <c r="A63" s="86"/>
      <c r="B63" s="121" t="s">
        <v>56</v>
      </c>
      <c r="C63" s="152" t="s">
        <v>450</v>
      </c>
      <c r="D63" s="152">
        <v>5</v>
      </c>
      <c r="E63" s="15"/>
      <c r="F63" s="15">
        <f t="shared" si="4"/>
        <v>0</v>
      </c>
    </row>
    <row r="64" spans="1:6" ht="31.5">
      <c r="A64" s="86"/>
      <c r="B64" s="121" t="s">
        <v>483</v>
      </c>
      <c r="C64" s="152" t="s">
        <v>450</v>
      </c>
      <c r="D64" s="152">
        <v>1</v>
      </c>
      <c r="E64" s="15"/>
      <c r="F64" s="15">
        <f t="shared" si="4"/>
        <v>0</v>
      </c>
    </row>
    <row r="65" spans="1:6">
      <c r="A65" s="86"/>
      <c r="B65" s="267" t="s">
        <v>484</v>
      </c>
      <c r="C65" s="152" t="s">
        <v>450</v>
      </c>
      <c r="D65" s="152">
        <v>2</v>
      </c>
      <c r="E65" s="15"/>
      <c r="F65" s="15">
        <f t="shared" si="4"/>
        <v>0</v>
      </c>
    </row>
    <row r="66" spans="1:6">
      <c r="A66" s="86"/>
      <c r="B66" s="266" t="s">
        <v>485</v>
      </c>
      <c r="C66" s="152" t="s">
        <v>450</v>
      </c>
      <c r="D66" s="152">
        <v>2</v>
      </c>
      <c r="E66" s="15"/>
      <c r="F66" s="15">
        <f t="shared" si="4"/>
        <v>0</v>
      </c>
    </row>
    <row r="67" spans="1:6" ht="31.5">
      <c r="A67" s="86"/>
      <c r="B67" s="121" t="s">
        <v>483</v>
      </c>
      <c r="C67" s="152" t="s">
        <v>450</v>
      </c>
      <c r="D67" s="152">
        <v>1</v>
      </c>
      <c r="E67" s="15"/>
      <c r="F67" s="15">
        <f t="shared" si="4"/>
        <v>0</v>
      </c>
    </row>
    <row r="68" spans="1:6">
      <c r="A68" s="86"/>
      <c r="B68" s="121" t="s">
        <v>453</v>
      </c>
      <c r="C68" s="152" t="s">
        <v>450</v>
      </c>
      <c r="D68" s="152">
        <v>6</v>
      </c>
      <c r="E68" s="15"/>
      <c r="F68" s="15">
        <f t="shared" si="4"/>
        <v>0</v>
      </c>
    </row>
    <row r="69" spans="1:6">
      <c r="A69" s="86"/>
      <c r="B69" s="121" t="s">
        <v>55</v>
      </c>
      <c r="C69" s="152" t="s">
        <v>450</v>
      </c>
      <c r="D69" s="152">
        <v>8</v>
      </c>
      <c r="E69" s="15"/>
      <c r="F69" s="15">
        <f t="shared" si="4"/>
        <v>0</v>
      </c>
    </row>
    <row r="70" spans="1:6" s="112" customFormat="1">
      <c r="A70" s="87"/>
      <c r="B70" s="202" t="s">
        <v>573</v>
      </c>
      <c r="C70" s="76"/>
      <c r="D70" s="75"/>
      <c r="E70" s="77"/>
      <c r="F70" s="74"/>
    </row>
    <row r="71" spans="1:6">
      <c r="A71" s="83"/>
      <c r="B71" s="121" t="s">
        <v>491</v>
      </c>
      <c r="C71" s="152" t="s">
        <v>450</v>
      </c>
      <c r="D71" s="152">
        <v>2</v>
      </c>
      <c r="E71" s="15"/>
      <c r="F71" s="78">
        <f t="shared" ref="F71:F90" si="5">D71*E71</f>
        <v>0</v>
      </c>
    </row>
    <row r="72" spans="1:6" ht="31.5">
      <c r="A72" s="83"/>
      <c r="B72" s="121" t="s">
        <v>574</v>
      </c>
      <c r="C72" s="152" t="s">
        <v>450</v>
      </c>
      <c r="D72" s="152">
        <v>2</v>
      </c>
      <c r="E72" s="15"/>
      <c r="F72" s="78">
        <f t="shared" si="5"/>
        <v>0</v>
      </c>
    </row>
    <row r="73" spans="1:6">
      <c r="A73" s="83"/>
      <c r="B73" s="121" t="s">
        <v>454</v>
      </c>
      <c r="C73" s="152" t="s">
        <v>450</v>
      </c>
      <c r="D73" s="152">
        <v>1</v>
      </c>
      <c r="E73" s="15"/>
      <c r="F73" s="78">
        <f t="shared" si="5"/>
        <v>0</v>
      </c>
    </row>
    <row r="74" spans="1:6">
      <c r="A74" s="83"/>
      <c r="B74" s="121" t="s">
        <v>492</v>
      </c>
      <c r="C74" s="152" t="s">
        <v>450</v>
      </c>
      <c r="D74" s="152">
        <v>4</v>
      </c>
      <c r="E74" s="15"/>
      <c r="F74" s="78">
        <f t="shared" si="5"/>
        <v>0</v>
      </c>
    </row>
    <row r="75" spans="1:6" ht="31.5">
      <c r="A75" s="83"/>
      <c r="B75" s="121" t="s">
        <v>698</v>
      </c>
      <c r="C75" s="152" t="s">
        <v>450</v>
      </c>
      <c r="D75" s="152">
        <v>1</v>
      </c>
      <c r="E75" s="15"/>
      <c r="F75" s="78">
        <f t="shared" si="5"/>
        <v>0</v>
      </c>
    </row>
    <row r="76" spans="1:6" ht="31.5">
      <c r="A76" s="83"/>
      <c r="B76" s="121" t="s">
        <v>575</v>
      </c>
      <c r="C76" s="152" t="s">
        <v>450</v>
      </c>
      <c r="D76" s="152">
        <v>1</v>
      </c>
      <c r="E76" s="15"/>
      <c r="F76" s="78">
        <f t="shared" si="5"/>
        <v>0</v>
      </c>
    </row>
    <row r="77" spans="1:6">
      <c r="A77" s="83"/>
      <c r="B77" s="121" t="s">
        <v>699</v>
      </c>
      <c r="C77" s="152" t="s">
        <v>450</v>
      </c>
      <c r="D77" s="152">
        <v>1</v>
      </c>
      <c r="E77" s="15"/>
      <c r="F77" s="78">
        <f t="shared" si="5"/>
        <v>0</v>
      </c>
    </row>
    <row r="78" spans="1:6">
      <c r="A78" s="83"/>
      <c r="B78" s="121" t="s">
        <v>494</v>
      </c>
      <c r="C78" s="152" t="s">
        <v>450</v>
      </c>
      <c r="D78" s="152">
        <v>6</v>
      </c>
      <c r="E78" s="15"/>
      <c r="F78" s="78">
        <f t="shared" si="5"/>
        <v>0</v>
      </c>
    </row>
    <row r="79" spans="1:6">
      <c r="A79" s="83"/>
      <c r="B79" s="121" t="s">
        <v>478</v>
      </c>
      <c r="C79" s="152" t="s">
        <v>450</v>
      </c>
      <c r="D79" s="152">
        <v>4</v>
      </c>
      <c r="E79" s="15"/>
      <c r="F79" s="78">
        <f t="shared" si="5"/>
        <v>0</v>
      </c>
    </row>
    <row r="80" spans="1:6">
      <c r="A80" s="83"/>
      <c r="B80" s="121" t="s">
        <v>720</v>
      </c>
      <c r="C80" s="152" t="s">
        <v>450</v>
      </c>
      <c r="D80" s="152">
        <v>7</v>
      </c>
      <c r="E80" s="15"/>
      <c r="F80" s="78">
        <f t="shared" si="5"/>
        <v>0</v>
      </c>
    </row>
    <row r="81" spans="1:6">
      <c r="A81" s="83"/>
      <c r="B81" s="121" t="s">
        <v>725</v>
      </c>
      <c r="C81" s="152" t="s">
        <v>450</v>
      </c>
      <c r="D81" s="152">
        <v>10</v>
      </c>
      <c r="E81" s="15"/>
      <c r="F81" s="78">
        <f t="shared" si="5"/>
        <v>0</v>
      </c>
    </row>
    <row r="82" spans="1:6">
      <c r="A82" s="83"/>
      <c r="B82" s="121" t="s">
        <v>736</v>
      </c>
      <c r="C82" s="152" t="s">
        <v>450</v>
      </c>
      <c r="D82" s="152">
        <v>1</v>
      </c>
      <c r="E82" s="15"/>
      <c r="F82" s="78">
        <f t="shared" si="5"/>
        <v>0</v>
      </c>
    </row>
    <row r="83" spans="1:6">
      <c r="A83" s="83"/>
      <c r="B83" s="121" t="s">
        <v>495</v>
      </c>
      <c r="C83" s="152" t="s">
        <v>450</v>
      </c>
      <c r="D83" s="152">
        <v>2</v>
      </c>
      <c r="E83" s="15"/>
      <c r="F83" s="78">
        <f t="shared" si="5"/>
        <v>0</v>
      </c>
    </row>
    <row r="84" spans="1:6">
      <c r="A84" s="83"/>
      <c r="B84" s="121" t="s">
        <v>496</v>
      </c>
      <c r="C84" s="152" t="s">
        <v>450</v>
      </c>
      <c r="D84" s="152">
        <v>10</v>
      </c>
      <c r="E84" s="15"/>
      <c r="F84" s="78">
        <f t="shared" si="5"/>
        <v>0</v>
      </c>
    </row>
    <row r="85" spans="1:6">
      <c r="A85" s="83"/>
      <c r="B85" s="121" t="s">
        <v>497</v>
      </c>
      <c r="C85" s="152" t="s">
        <v>450</v>
      </c>
      <c r="D85" s="152">
        <v>4</v>
      </c>
      <c r="E85" s="15"/>
      <c r="F85" s="78">
        <f t="shared" si="5"/>
        <v>0</v>
      </c>
    </row>
    <row r="86" spans="1:6">
      <c r="A86" s="83"/>
      <c r="B86" s="121" t="s">
        <v>498</v>
      </c>
      <c r="C86" s="152" t="s">
        <v>450</v>
      </c>
      <c r="D86" s="152">
        <v>2</v>
      </c>
      <c r="E86" s="15"/>
      <c r="F86" s="78">
        <f t="shared" si="5"/>
        <v>0</v>
      </c>
    </row>
    <row r="87" spans="1:6">
      <c r="A87" s="83"/>
      <c r="B87" s="121" t="s">
        <v>701</v>
      </c>
      <c r="C87" s="152" t="s">
        <v>450</v>
      </c>
      <c r="D87" s="152">
        <v>1</v>
      </c>
      <c r="E87" s="15"/>
      <c r="F87" s="78">
        <f t="shared" si="5"/>
        <v>0</v>
      </c>
    </row>
    <row r="88" spans="1:6">
      <c r="A88" s="83"/>
      <c r="B88" s="121" t="s">
        <v>700</v>
      </c>
      <c r="C88" s="152" t="s">
        <v>450</v>
      </c>
      <c r="D88" s="152">
        <v>1</v>
      </c>
      <c r="E88" s="15"/>
      <c r="F88" s="78">
        <f t="shared" si="5"/>
        <v>0</v>
      </c>
    </row>
    <row r="89" spans="1:6">
      <c r="A89" s="83"/>
      <c r="B89" s="121" t="s">
        <v>499</v>
      </c>
      <c r="C89" s="152" t="s">
        <v>450</v>
      </c>
      <c r="D89" s="152">
        <v>1</v>
      </c>
      <c r="E89" s="15"/>
      <c r="F89" s="78">
        <f t="shared" si="5"/>
        <v>0</v>
      </c>
    </row>
    <row r="90" spans="1:6">
      <c r="A90" s="83"/>
      <c r="B90" s="121" t="s">
        <v>500</v>
      </c>
      <c r="C90" s="152" t="s">
        <v>450</v>
      </c>
      <c r="D90" s="152">
        <v>1</v>
      </c>
      <c r="E90" s="15"/>
      <c r="F90" s="78">
        <f t="shared" si="5"/>
        <v>0</v>
      </c>
    </row>
    <row r="91" spans="1:6">
      <c r="A91" s="85"/>
      <c r="B91" s="202" t="s">
        <v>452</v>
      </c>
      <c r="C91" s="76"/>
      <c r="D91" s="75"/>
      <c r="E91" s="77"/>
      <c r="F91" s="74"/>
    </row>
    <row r="92" spans="1:6">
      <c r="A92" s="83"/>
      <c r="B92" s="121" t="s">
        <v>578</v>
      </c>
      <c r="C92" s="152" t="s">
        <v>450</v>
      </c>
      <c r="D92" s="152">
        <v>2</v>
      </c>
      <c r="E92" s="15"/>
      <c r="F92" s="78">
        <f t="shared" ref="F92:F104" si="6">D92*E92</f>
        <v>0</v>
      </c>
    </row>
    <row r="93" spans="1:6">
      <c r="A93" s="83"/>
      <c r="B93" s="266" t="s">
        <v>576</v>
      </c>
      <c r="C93" s="152" t="s">
        <v>450</v>
      </c>
      <c r="D93" s="152">
        <v>2</v>
      </c>
      <c r="E93" s="15"/>
      <c r="F93" s="78">
        <f t="shared" si="6"/>
        <v>0</v>
      </c>
    </row>
    <row r="94" spans="1:6">
      <c r="A94" s="83"/>
      <c r="B94" s="121" t="s">
        <v>702</v>
      </c>
      <c r="C94" s="152" t="s">
        <v>450</v>
      </c>
      <c r="D94" s="152">
        <v>8</v>
      </c>
      <c r="E94" s="15"/>
      <c r="F94" s="78">
        <f t="shared" si="6"/>
        <v>0</v>
      </c>
    </row>
    <row r="95" spans="1:6">
      <c r="A95" s="83"/>
      <c r="B95" s="121" t="s">
        <v>703</v>
      </c>
      <c r="C95" s="152" t="s">
        <v>450</v>
      </c>
      <c r="D95" s="152">
        <v>2</v>
      </c>
      <c r="E95" s="15"/>
      <c r="F95" s="78">
        <f t="shared" si="6"/>
        <v>0</v>
      </c>
    </row>
    <row r="96" spans="1:6">
      <c r="A96" s="83"/>
      <c r="B96" s="121" t="s">
        <v>577</v>
      </c>
      <c r="C96" s="152" t="s">
        <v>450</v>
      </c>
      <c r="D96" s="152">
        <v>2</v>
      </c>
      <c r="E96" s="15"/>
      <c r="F96" s="78">
        <f t="shared" si="6"/>
        <v>0</v>
      </c>
    </row>
    <row r="97" spans="1:6">
      <c r="A97" s="83"/>
      <c r="B97" s="121" t="s">
        <v>56</v>
      </c>
      <c r="C97" s="152" t="s">
        <v>450</v>
      </c>
      <c r="D97" s="152">
        <v>7</v>
      </c>
      <c r="E97" s="15"/>
      <c r="F97" s="78">
        <f t="shared" si="6"/>
        <v>0</v>
      </c>
    </row>
    <row r="98" spans="1:6">
      <c r="A98" s="83"/>
      <c r="B98" s="121" t="s">
        <v>56</v>
      </c>
      <c r="C98" s="152" t="s">
        <v>450</v>
      </c>
      <c r="D98" s="152">
        <v>17</v>
      </c>
      <c r="E98" s="15"/>
      <c r="F98" s="78">
        <f t="shared" si="6"/>
        <v>0</v>
      </c>
    </row>
    <row r="99" spans="1:6">
      <c r="A99" s="83"/>
      <c r="B99" s="121" t="s">
        <v>704</v>
      </c>
      <c r="C99" s="152" t="s">
        <v>450</v>
      </c>
      <c r="D99" s="152">
        <v>1</v>
      </c>
      <c r="E99" s="15"/>
      <c r="F99" s="78">
        <f t="shared" si="6"/>
        <v>0</v>
      </c>
    </row>
    <row r="100" spans="1:6">
      <c r="A100" s="83"/>
      <c r="B100" s="121" t="s">
        <v>705</v>
      </c>
      <c r="C100" s="152" t="s">
        <v>450</v>
      </c>
      <c r="D100" s="152">
        <v>1</v>
      </c>
      <c r="E100" s="15"/>
      <c r="F100" s="78">
        <f t="shared" si="6"/>
        <v>0</v>
      </c>
    </row>
    <row r="101" spans="1:6">
      <c r="A101" s="83"/>
      <c r="B101" s="121" t="s">
        <v>592</v>
      </c>
      <c r="C101" s="152" t="s">
        <v>450</v>
      </c>
      <c r="D101" s="152">
        <v>1</v>
      </c>
      <c r="E101" s="15"/>
      <c r="F101" s="78">
        <f t="shared" si="6"/>
        <v>0</v>
      </c>
    </row>
    <row r="102" spans="1:6">
      <c r="A102" s="83"/>
      <c r="B102" s="121" t="s">
        <v>453</v>
      </c>
      <c r="C102" s="152" t="s">
        <v>450</v>
      </c>
      <c r="D102" s="152">
        <v>15</v>
      </c>
      <c r="E102" s="15"/>
      <c r="F102" s="78">
        <f t="shared" si="6"/>
        <v>0</v>
      </c>
    </row>
    <row r="103" spans="1:6">
      <c r="A103" s="83"/>
      <c r="B103" s="121" t="s">
        <v>55</v>
      </c>
      <c r="C103" s="152" t="s">
        <v>450</v>
      </c>
      <c r="D103" s="152">
        <v>27</v>
      </c>
      <c r="E103" s="15"/>
      <c r="F103" s="78">
        <f t="shared" si="6"/>
        <v>0</v>
      </c>
    </row>
    <row r="104" spans="1:6">
      <c r="A104" s="83"/>
      <c r="B104" s="121" t="s">
        <v>501</v>
      </c>
      <c r="C104" s="152" t="s">
        <v>450</v>
      </c>
      <c r="D104" s="152">
        <v>2</v>
      </c>
      <c r="E104" s="15"/>
      <c r="F104" s="78">
        <f t="shared" si="6"/>
        <v>0</v>
      </c>
    </row>
    <row r="105" spans="1:6">
      <c r="A105" s="87"/>
      <c r="B105" s="202" t="s">
        <v>455</v>
      </c>
      <c r="C105" s="76"/>
      <c r="D105" s="75"/>
      <c r="E105" s="77"/>
      <c r="F105" s="74"/>
    </row>
    <row r="106" spans="1:6">
      <c r="A106" s="83"/>
      <c r="B106" s="154" t="s">
        <v>502</v>
      </c>
      <c r="C106" s="152" t="s">
        <v>450</v>
      </c>
      <c r="D106" s="152">
        <v>1</v>
      </c>
      <c r="E106" s="15"/>
      <c r="F106" s="15">
        <f t="shared" ref="F106:F124" si="7">D106*E106</f>
        <v>0</v>
      </c>
    </row>
    <row r="107" spans="1:6">
      <c r="A107" s="83"/>
      <c r="B107" s="154" t="s">
        <v>503</v>
      </c>
      <c r="C107" s="152" t="s">
        <v>450</v>
      </c>
      <c r="D107" s="152">
        <v>1</v>
      </c>
      <c r="E107" s="15"/>
      <c r="F107" s="15">
        <f t="shared" si="7"/>
        <v>0</v>
      </c>
    </row>
    <row r="108" spans="1:6" ht="31.5">
      <c r="A108" s="83"/>
      <c r="B108" s="154" t="s">
        <v>579</v>
      </c>
      <c r="C108" s="152" t="s">
        <v>450</v>
      </c>
      <c r="D108" s="152">
        <v>1</v>
      </c>
      <c r="E108" s="15"/>
      <c r="F108" s="15">
        <f t="shared" si="7"/>
        <v>0</v>
      </c>
    </row>
    <row r="109" spans="1:6">
      <c r="A109" s="83"/>
      <c r="B109" s="154" t="s">
        <v>580</v>
      </c>
      <c r="C109" s="152" t="s">
        <v>450</v>
      </c>
      <c r="D109" s="152">
        <v>1</v>
      </c>
      <c r="E109" s="15"/>
      <c r="F109" s="15">
        <f t="shared" si="7"/>
        <v>0</v>
      </c>
    </row>
    <row r="110" spans="1:6">
      <c r="A110" s="83"/>
      <c r="B110" s="154" t="s">
        <v>581</v>
      </c>
      <c r="C110" s="152" t="s">
        <v>450</v>
      </c>
      <c r="D110" s="152">
        <v>1</v>
      </c>
      <c r="E110" s="15"/>
      <c r="F110" s="15">
        <f t="shared" si="7"/>
        <v>0</v>
      </c>
    </row>
    <row r="111" spans="1:6">
      <c r="A111" s="83"/>
      <c r="B111" s="154" t="s">
        <v>582</v>
      </c>
      <c r="C111" s="152" t="s">
        <v>450</v>
      </c>
      <c r="D111" s="152">
        <v>1</v>
      </c>
      <c r="E111" s="15"/>
      <c r="F111" s="15">
        <f t="shared" si="7"/>
        <v>0</v>
      </c>
    </row>
    <row r="112" spans="1:6">
      <c r="A112" s="83"/>
      <c r="B112" s="154" t="s">
        <v>494</v>
      </c>
      <c r="C112" s="152" t="s">
        <v>450</v>
      </c>
      <c r="D112" s="152">
        <v>4</v>
      </c>
      <c r="E112" s="15"/>
      <c r="F112" s="15">
        <f t="shared" si="7"/>
        <v>0</v>
      </c>
    </row>
    <row r="113" spans="1:6">
      <c r="A113" s="83"/>
      <c r="B113" s="154" t="s">
        <v>504</v>
      </c>
      <c r="C113" s="152" t="s">
        <v>450</v>
      </c>
      <c r="D113" s="152">
        <v>2</v>
      </c>
      <c r="E113" s="15"/>
      <c r="F113" s="15">
        <f t="shared" si="7"/>
        <v>0</v>
      </c>
    </row>
    <row r="114" spans="1:6">
      <c r="A114" s="83"/>
      <c r="B114" s="154" t="s">
        <v>478</v>
      </c>
      <c r="C114" s="152" t="s">
        <v>450</v>
      </c>
      <c r="D114" s="152">
        <v>4</v>
      </c>
      <c r="E114" s="15"/>
      <c r="F114" s="78">
        <f t="shared" si="7"/>
        <v>0</v>
      </c>
    </row>
    <row r="115" spans="1:6">
      <c r="A115" s="83"/>
      <c r="B115" s="154" t="s">
        <v>505</v>
      </c>
      <c r="C115" s="152" t="s">
        <v>450</v>
      </c>
      <c r="D115" s="152">
        <v>1</v>
      </c>
      <c r="E115" s="15"/>
      <c r="F115" s="78">
        <f t="shared" si="7"/>
        <v>0</v>
      </c>
    </row>
    <row r="116" spans="1:6">
      <c r="A116" s="83"/>
      <c r="B116" s="154" t="s">
        <v>720</v>
      </c>
      <c r="C116" s="152" t="s">
        <v>450</v>
      </c>
      <c r="D116" s="152">
        <v>3</v>
      </c>
      <c r="E116" s="15"/>
      <c r="F116" s="78">
        <f t="shared" si="7"/>
        <v>0</v>
      </c>
    </row>
    <row r="117" spans="1:6">
      <c r="A117" s="83"/>
      <c r="B117" s="154" t="s">
        <v>725</v>
      </c>
      <c r="C117" s="152" t="s">
        <v>450</v>
      </c>
      <c r="D117" s="152">
        <v>4</v>
      </c>
      <c r="E117" s="15"/>
      <c r="F117" s="78">
        <f t="shared" si="7"/>
        <v>0</v>
      </c>
    </row>
    <row r="118" spans="1:6">
      <c r="A118" s="83"/>
      <c r="B118" s="154" t="s">
        <v>506</v>
      </c>
      <c r="C118" s="152" t="s">
        <v>450</v>
      </c>
      <c r="D118" s="152">
        <v>2</v>
      </c>
      <c r="E118" s="15"/>
      <c r="F118" s="78">
        <f t="shared" si="7"/>
        <v>0</v>
      </c>
    </row>
    <row r="119" spans="1:6">
      <c r="A119" s="83"/>
      <c r="B119" s="154" t="s">
        <v>706</v>
      </c>
      <c r="C119" s="152" t="s">
        <v>450</v>
      </c>
      <c r="D119" s="152">
        <v>2</v>
      </c>
      <c r="E119" s="15"/>
      <c r="F119" s="78"/>
    </row>
    <row r="120" spans="1:6">
      <c r="A120" s="83"/>
      <c r="B120" s="154" t="s">
        <v>507</v>
      </c>
      <c r="C120" s="152" t="s">
        <v>450</v>
      </c>
      <c r="D120" s="152">
        <v>1</v>
      </c>
      <c r="E120" s="15"/>
      <c r="F120" s="78">
        <f t="shared" si="7"/>
        <v>0</v>
      </c>
    </row>
    <row r="121" spans="1:6">
      <c r="A121" s="83"/>
      <c r="B121" s="154" t="s">
        <v>583</v>
      </c>
      <c r="C121" s="152" t="s">
        <v>450</v>
      </c>
      <c r="D121" s="152">
        <v>1</v>
      </c>
      <c r="E121" s="15"/>
      <c r="F121" s="78">
        <f t="shared" si="7"/>
        <v>0</v>
      </c>
    </row>
    <row r="122" spans="1:6">
      <c r="A122" s="83"/>
      <c r="B122" s="154" t="s">
        <v>735</v>
      </c>
      <c r="C122" s="152" t="s">
        <v>450</v>
      </c>
      <c r="D122" s="152">
        <v>1</v>
      </c>
      <c r="E122" s="15"/>
      <c r="F122" s="78">
        <f t="shared" si="7"/>
        <v>0</v>
      </c>
    </row>
    <row r="123" spans="1:6">
      <c r="A123" s="83"/>
      <c r="B123" s="154" t="s">
        <v>508</v>
      </c>
      <c r="C123" s="152" t="s">
        <v>450</v>
      </c>
      <c r="D123" s="152">
        <v>1</v>
      </c>
      <c r="E123" s="15"/>
      <c r="F123" s="78">
        <f t="shared" si="7"/>
        <v>0</v>
      </c>
    </row>
    <row r="124" spans="1:6">
      <c r="A124" s="83"/>
      <c r="B124" s="154" t="s">
        <v>498</v>
      </c>
      <c r="C124" s="152" t="s">
        <v>450</v>
      </c>
      <c r="D124" s="152">
        <v>1</v>
      </c>
      <c r="E124" s="15"/>
      <c r="F124" s="78">
        <f t="shared" si="7"/>
        <v>0</v>
      </c>
    </row>
    <row r="125" spans="1:6">
      <c r="A125" s="85"/>
      <c r="B125" s="202" t="s">
        <v>452</v>
      </c>
      <c r="C125" s="76"/>
      <c r="D125" s="75"/>
      <c r="E125" s="77"/>
      <c r="F125" s="74"/>
    </row>
    <row r="126" spans="1:6">
      <c r="A126" s="83"/>
      <c r="B126" s="121" t="s">
        <v>578</v>
      </c>
      <c r="C126" s="152" t="s">
        <v>2</v>
      </c>
      <c r="D126" s="152">
        <v>1</v>
      </c>
      <c r="E126" s="15"/>
      <c r="F126" s="78">
        <f t="shared" ref="F126:F132" si="8">D126*E126</f>
        <v>0</v>
      </c>
    </row>
    <row r="127" spans="1:6">
      <c r="A127" s="83"/>
      <c r="B127" s="266" t="s">
        <v>576</v>
      </c>
      <c r="C127" s="152" t="s">
        <v>2</v>
      </c>
      <c r="D127" s="152">
        <v>2</v>
      </c>
      <c r="E127" s="15"/>
      <c r="F127" s="78">
        <f t="shared" si="8"/>
        <v>0</v>
      </c>
    </row>
    <row r="128" spans="1:6">
      <c r="A128" s="83"/>
      <c r="B128" s="121" t="s">
        <v>702</v>
      </c>
      <c r="C128" s="152" t="s">
        <v>2</v>
      </c>
      <c r="D128" s="152">
        <v>7</v>
      </c>
      <c r="E128" s="15"/>
      <c r="F128" s="78">
        <f t="shared" si="8"/>
        <v>0</v>
      </c>
    </row>
    <row r="129" spans="1:6">
      <c r="A129" s="83"/>
      <c r="B129" s="121" t="s">
        <v>703</v>
      </c>
      <c r="C129" s="152" t="s">
        <v>2</v>
      </c>
      <c r="D129" s="152">
        <v>1</v>
      </c>
      <c r="E129" s="15"/>
      <c r="F129" s="78">
        <f t="shared" si="8"/>
        <v>0</v>
      </c>
    </row>
    <row r="130" spans="1:6">
      <c r="A130" s="83"/>
      <c r="B130" s="121" t="s">
        <v>56</v>
      </c>
      <c r="C130" s="152" t="s">
        <v>2</v>
      </c>
      <c r="D130" s="152">
        <v>12</v>
      </c>
      <c r="E130" s="15"/>
      <c r="F130" s="78">
        <f t="shared" si="8"/>
        <v>0</v>
      </c>
    </row>
    <row r="131" spans="1:6">
      <c r="A131" s="83"/>
      <c r="B131" s="121" t="s">
        <v>453</v>
      </c>
      <c r="C131" s="152" t="s">
        <v>2</v>
      </c>
      <c r="D131" s="152">
        <v>12</v>
      </c>
      <c r="E131" s="15"/>
      <c r="F131" s="78">
        <f t="shared" si="8"/>
        <v>0</v>
      </c>
    </row>
    <row r="132" spans="1:6">
      <c r="A132" s="83"/>
      <c r="B132" s="121" t="s">
        <v>55</v>
      </c>
      <c r="C132" s="152" t="s">
        <v>2</v>
      </c>
      <c r="D132" s="152">
        <v>12</v>
      </c>
      <c r="E132" s="15"/>
      <c r="F132" s="78">
        <f t="shared" si="8"/>
        <v>0</v>
      </c>
    </row>
    <row r="133" spans="1:6">
      <c r="A133" s="87"/>
      <c r="B133" s="202" t="s">
        <v>456</v>
      </c>
      <c r="C133" s="76"/>
      <c r="D133" s="75"/>
      <c r="E133" s="71"/>
      <c r="F133" s="71"/>
    </row>
    <row r="134" spans="1:6">
      <c r="A134" s="83"/>
      <c r="B134" s="154" t="s">
        <v>707</v>
      </c>
      <c r="C134" s="155" t="s">
        <v>2</v>
      </c>
      <c r="D134" s="156">
        <v>1</v>
      </c>
      <c r="E134" s="82"/>
      <c r="F134" s="15">
        <f t="shared" ref="F134:F149" si="9">D134*E134</f>
        <v>0</v>
      </c>
    </row>
    <row r="135" spans="1:6">
      <c r="A135" s="83"/>
      <c r="B135" s="154" t="s">
        <v>509</v>
      </c>
      <c r="C135" s="155" t="s">
        <v>2</v>
      </c>
      <c r="D135" s="156">
        <v>1</v>
      </c>
      <c r="E135" s="82"/>
      <c r="F135" s="15">
        <f t="shared" si="9"/>
        <v>0</v>
      </c>
    </row>
    <row r="136" spans="1:6" ht="31.5">
      <c r="A136" s="83"/>
      <c r="B136" s="154" t="s">
        <v>579</v>
      </c>
      <c r="C136" s="155" t="s">
        <v>2</v>
      </c>
      <c r="D136" s="156">
        <v>1</v>
      </c>
      <c r="E136" s="82"/>
      <c r="F136" s="15">
        <f t="shared" si="9"/>
        <v>0</v>
      </c>
    </row>
    <row r="137" spans="1:6">
      <c r="A137" s="83"/>
      <c r="B137" s="154" t="s">
        <v>581</v>
      </c>
      <c r="C137" s="155" t="s">
        <v>2</v>
      </c>
      <c r="D137" s="156">
        <v>1</v>
      </c>
      <c r="E137" s="82"/>
      <c r="F137" s="15">
        <f t="shared" si="9"/>
        <v>0</v>
      </c>
    </row>
    <row r="138" spans="1:6">
      <c r="A138" s="83"/>
      <c r="B138" s="154" t="s">
        <v>582</v>
      </c>
      <c r="C138" s="155" t="s">
        <v>2</v>
      </c>
      <c r="D138" s="156">
        <v>1</v>
      </c>
      <c r="E138" s="82"/>
      <c r="F138" s="15">
        <f t="shared" si="9"/>
        <v>0</v>
      </c>
    </row>
    <row r="139" spans="1:6">
      <c r="A139" s="83"/>
      <c r="B139" s="154" t="s">
        <v>478</v>
      </c>
      <c r="C139" s="155" t="s">
        <v>2</v>
      </c>
      <c r="D139" s="156">
        <v>4</v>
      </c>
      <c r="E139" s="82"/>
      <c r="F139" s="15">
        <f t="shared" si="9"/>
        <v>0</v>
      </c>
    </row>
    <row r="140" spans="1:6">
      <c r="A140" s="83"/>
      <c r="B140" s="154" t="s">
        <v>505</v>
      </c>
      <c r="C140" s="155" t="s">
        <v>2</v>
      </c>
      <c r="D140" s="156">
        <v>1</v>
      </c>
      <c r="E140" s="82"/>
      <c r="F140" s="15">
        <f t="shared" si="9"/>
        <v>0</v>
      </c>
    </row>
    <row r="141" spans="1:6">
      <c r="A141" s="83"/>
      <c r="B141" s="154" t="s">
        <v>494</v>
      </c>
      <c r="C141" s="155" t="s">
        <v>2</v>
      </c>
      <c r="D141" s="156">
        <v>4</v>
      </c>
      <c r="E141" s="82"/>
      <c r="F141" s="15">
        <f t="shared" si="9"/>
        <v>0</v>
      </c>
    </row>
    <row r="142" spans="1:6">
      <c r="A142" s="83"/>
      <c r="B142" s="154" t="s">
        <v>720</v>
      </c>
      <c r="C142" s="155" t="s">
        <v>2</v>
      </c>
      <c r="D142" s="156">
        <v>3</v>
      </c>
      <c r="E142" s="82"/>
      <c r="F142" s="15">
        <f t="shared" si="9"/>
        <v>0</v>
      </c>
    </row>
    <row r="143" spans="1:6">
      <c r="A143" s="83"/>
      <c r="B143" s="154" t="s">
        <v>725</v>
      </c>
      <c r="C143" s="155" t="s">
        <v>2</v>
      </c>
      <c r="D143" s="156">
        <v>6</v>
      </c>
      <c r="E143" s="82"/>
      <c r="F143" s="78">
        <f t="shared" si="9"/>
        <v>0</v>
      </c>
    </row>
    <row r="144" spans="1:6">
      <c r="A144" s="83"/>
      <c r="B144" s="154" t="s">
        <v>733</v>
      </c>
      <c r="C144" s="155" t="s">
        <v>2</v>
      </c>
      <c r="D144" s="156">
        <v>2</v>
      </c>
      <c r="E144" s="82"/>
      <c r="F144" s="78">
        <f t="shared" si="9"/>
        <v>0</v>
      </c>
    </row>
    <row r="145" spans="1:6">
      <c r="A145" s="83"/>
      <c r="B145" s="154" t="s">
        <v>734</v>
      </c>
      <c r="C145" s="155" t="s">
        <v>2</v>
      </c>
      <c r="D145" s="156">
        <v>2</v>
      </c>
      <c r="E145" s="82"/>
      <c r="F145" s="78">
        <f t="shared" si="9"/>
        <v>0</v>
      </c>
    </row>
    <row r="146" spans="1:6">
      <c r="A146" s="83"/>
      <c r="B146" s="154" t="s">
        <v>507</v>
      </c>
      <c r="C146" s="155" t="s">
        <v>2</v>
      </c>
      <c r="D146" s="156">
        <v>1</v>
      </c>
      <c r="E146" s="82"/>
      <c r="F146" s="78">
        <f t="shared" si="9"/>
        <v>0</v>
      </c>
    </row>
    <row r="147" spans="1:6">
      <c r="A147" s="83"/>
      <c r="B147" s="154" t="s">
        <v>738</v>
      </c>
      <c r="C147" s="155" t="s">
        <v>2</v>
      </c>
      <c r="D147" s="156">
        <v>1</v>
      </c>
      <c r="E147" s="82"/>
      <c r="F147" s="78">
        <f t="shared" si="9"/>
        <v>0</v>
      </c>
    </row>
    <row r="148" spans="1:6">
      <c r="A148" s="83"/>
      <c r="B148" s="154" t="s">
        <v>508</v>
      </c>
      <c r="C148" s="155" t="s">
        <v>2</v>
      </c>
      <c r="D148" s="156">
        <v>1</v>
      </c>
      <c r="E148" s="82"/>
      <c r="F148" s="78">
        <f t="shared" si="9"/>
        <v>0</v>
      </c>
    </row>
    <row r="149" spans="1:6">
      <c r="A149" s="83"/>
      <c r="B149" s="154" t="s">
        <v>498</v>
      </c>
      <c r="C149" s="155" t="s">
        <v>2</v>
      </c>
      <c r="D149" s="156">
        <v>1</v>
      </c>
      <c r="E149" s="82"/>
      <c r="F149" s="78">
        <f t="shared" si="9"/>
        <v>0</v>
      </c>
    </row>
    <row r="150" spans="1:6">
      <c r="A150" s="85"/>
      <c r="B150" s="202" t="s">
        <v>452</v>
      </c>
      <c r="C150" s="76"/>
      <c r="D150" s="75"/>
      <c r="E150" s="77"/>
      <c r="F150" s="74"/>
    </row>
    <row r="151" spans="1:6">
      <c r="A151" s="83"/>
      <c r="B151" s="121" t="s">
        <v>578</v>
      </c>
      <c r="C151" s="152" t="s">
        <v>2</v>
      </c>
      <c r="D151" s="152">
        <v>2</v>
      </c>
      <c r="E151" s="15"/>
      <c r="F151" s="78">
        <f t="shared" ref="F151:F157" si="10">D151*E151</f>
        <v>0</v>
      </c>
    </row>
    <row r="152" spans="1:6">
      <c r="A152" s="83"/>
      <c r="B152" s="266" t="s">
        <v>576</v>
      </c>
      <c r="C152" s="152" t="s">
        <v>2</v>
      </c>
      <c r="D152" s="152">
        <v>2</v>
      </c>
      <c r="E152" s="15"/>
      <c r="F152" s="78">
        <f t="shared" si="10"/>
        <v>0</v>
      </c>
    </row>
    <row r="153" spans="1:6">
      <c r="A153" s="83"/>
      <c r="B153" s="121" t="s">
        <v>702</v>
      </c>
      <c r="C153" s="152" t="s">
        <v>2</v>
      </c>
      <c r="D153" s="152">
        <v>7</v>
      </c>
      <c r="E153" s="15"/>
      <c r="F153" s="78">
        <f t="shared" si="10"/>
        <v>0</v>
      </c>
    </row>
    <row r="154" spans="1:6">
      <c r="A154" s="83"/>
      <c r="B154" s="121" t="s">
        <v>703</v>
      </c>
      <c r="C154" s="152" t="s">
        <v>2</v>
      </c>
      <c r="D154" s="152">
        <v>1</v>
      </c>
      <c r="E154" s="15"/>
      <c r="F154" s="78">
        <f t="shared" si="10"/>
        <v>0</v>
      </c>
    </row>
    <row r="155" spans="1:6">
      <c r="A155" s="83"/>
      <c r="B155" s="121" t="s">
        <v>56</v>
      </c>
      <c r="C155" s="152" t="s">
        <v>2</v>
      </c>
      <c r="D155" s="152">
        <v>12</v>
      </c>
      <c r="E155" s="15"/>
      <c r="F155" s="78">
        <f t="shared" si="10"/>
        <v>0</v>
      </c>
    </row>
    <row r="156" spans="1:6">
      <c r="A156" s="83"/>
      <c r="B156" s="121" t="s">
        <v>453</v>
      </c>
      <c r="C156" s="152" t="s">
        <v>2</v>
      </c>
      <c r="D156" s="152">
        <v>12</v>
      </c>
      <c r="E156" s="15"/>
      <c r="F156" s="78">
        <f t="shared" si="10"/>
        <v>0</v>
      </c>
    </row>
    <row r="157" spans="1:6">
      <c r="A157" s="83"/>
      <c r="B157" s="121" t="s">
        <v>55</v>
      </c>
      <c r="C157" s="152" t="s">
        <v>2</v>
      </c>
      <c r="D157" s="152">
        <v>12</v>
      </c>
      <c r="E157" s="15"/>
      <c r="F157" s="78">
        <f t="shared" si="10"/>
        <v>0</v>
      </c>
    </row>
    <row r="158" spans="1:6" s="115" customFormat="1">
      <c r="A158" s="88"/>
      <c r="B158" s="89" t="s">
        <v>510</v>
      </c>
      <c r="C158" s="90"/>
      <c r="D158" s="91"/>
      <c r="E158" s="102"/>
      <c r="F158" s="102"/>
    </row>
    <row r="159" spans="1:6" s="114" customFormat="1">
      <c r="A159" s="79"/>
      <c r="B159" s="154" t="s">
        <v>708</v>
      </c>
      <c r="C159" s="155" t="s">
        <v>2</v>
      </c>
      <c r="D159" s="156">
        <v>2</v>
      </c>
      <c r="E159" s="82"/>
      <c r="F159" s="82">
        <f>E159*D159</f>
        <v>0</v>
      </c>
    </row>
    <row r="160" spans="1:6" s="114" customFormat="1" ht="31.5">
      <c r="A160" s="79"/>
      <c r="B160" s="154" t="s">
        <v>584</v>
      </c>
      <c r="C160" s="155" t="s">
        <v>2</v>
      </c>
      <c r="D160" s="156">
        <v>2</v>
      </c>
      <c r="E160" s="82"/>
      <c r="F160" s="82">
        <f>E160*D160</f>
        <v>0</v>
      </c>
    </row>
    <row r="161" spans="1:6" s="114" customFormat="1" ht="31.5">
      <c r="A161" s="79"/>
      <c r="B161" s="154" t="s">
        <v>585</v>
      </c>
      <c r="C161" s="155" t="s">
        <v>2</v>
      </c>
      <c r="D161" s="156">
        <v>1</v>
      </c>
      <c r="E161" s="82"/>
      <c r="F161" s="82">
        <f t="shared" ref="F161:F170" si="11">E161*D161</f>
        <v>0</v>
      </c>
    </row>
    <row r="162" spans="1:6" s="114" customFormat="1" ht="31.5">
      <c r="A162" s="79"/>
      <c r="B162" s="154" t="s">
        <v>575</v>
      </c>
      <c r="C162" s="155" t="s">
        <v>2</v>
      </c>
      <c r="D162" s="156">
        <v>1</v>
      </c>
      <c r="E162" s="82"/>
      <c r="F162" s="82">
        <f t="shared" si="11"/>
        <v>0</v>
      </c>
    </row>
    <row r="163" spans="1:6" s="114" customFormat="1">
      <c r="A163" s="79"/>
      <c r="B163" s="154" t="s">
        <v>586</v>
      </c>
      <c r="C163" s="155" t="s">
        <v>2</v>
      </c>
      <c r="D163" s="156">
        <v>1</v>
      </c>
      <c r="E163" s="82"/>
      <c r="F163" s="82">
        <f>E163*D163</f>
        <v>0</v>
      </c>
    </row>
    <row r="164" spans="1:6" s="114" customFormat="1">
      <c r="A164" s="79"/>
      <c r="B164" s="154" t="s">
        <v>474</v>
      </c>
      <c r="C164" s="155" t="s">
        <v>2</v>
      </c>
      <c r="D164" s="156">
        <v>6</v>
      </c>
      <c r="E164" s="82"/>
      <c r="F164" s="82">
        <f>E164*D164</f>
        <v>0</v>
      </c>
    </row>
    <row r="165" spans="1:6" s="114" customFormat="1">
      <c r="A165" s="79"/>
      <c r="B165" s="154" t="s">
        <v>478</v>
      </c>
      <c r="C165" s="155" t="s">
        <v>2</v>
      </c>
      <c r="D165" s="156">
        <v>4</v>
      </c>
      <c r="E165" s="82"/>
      <c r="F165" s="82">
        <f t="shared" si="11"/>
        <v>0</v>
      </c>
    </row>
    <row r="166" spans="1:6" s="114" customFormat="1">
      <c r="A166" s="79"/>
      <c r="B166" s="154" t="s">
        <v>731</v>
      </c>
      <c r="C166" s="155" t="s">
        <v>2</v>
      </c>
      <c r="D166" s="156">
        <v>7</v>
      </c>
      <c r="E166" s="82"/>
      <c r="F166" s="82">
        <f>E166*D166</f>
        <v>0</v>
      </c>
    </row>
    <row r="167" spans="1:6" s="114" customFormat="1">
      <c r="A167" s="79"/>
      <c r="B167" s="154" t="s">
        <v>732</v>
      </c>
      <c r="C167" s="155" t="s">
        <v>2</v>
      </c>
      <c r="D167" s="156">
        <v>9</v>
      </c>
      <c r="E167" s="82"/>
      <c r="F167" s="82">
        <f t="shared" si="11"/>
        <v>0</v>
      </c>
    </row>
    <row r="168" spans="1:6" s="114" customFormat="1">
      <c r="A168" s="79"/>
      <c r="B168" s="154" t="s">
        <v>725</v>
      </c>
      <c r="C168" s="155" t="s">
        <v>2</v>
      </c>
      <c r="D168" s="156">
        <v>4</v>
      </c>
      <c r="E168" s="82"/>
      <c r="F168" s="82">
        <f>E168*D168</f>
        <v>0</v>
      </c>
    </row>
    <row r="169" spans="1:6" s="114" customFormat="1">
      <c r="A169" s="79"/>
      <c r="B169" s="154" t="s">
        <v>730</v>
      </c>
      <c r="C169" s="155" t="s">
        <v>2</v>
      </c>
      <c r="D169" s="156">
        <v>2</v>
      </c>
      <c r="E169" s="82"/>
      <c r="F169" s="82">
        <f t="shared" si="11"/>
        <v>0</v>
      </c>
    </row>
    <row r="170" spans="1:6" s="114" customFormat="1">
      <c r="A170" s="79"/>
      <c r="B170" s="154" t="s">
        <v>729</v>
      </c>
      <c r="C170" s="155" t="s">
        <v>2</v>
      </c>
      <c r="D170" s="156">
        <v>1</v>
      </c>
      <c r="E170" s="82"/>
      <c r="F170" s="82">
        <f t="shared" si="11"/>
        <v>0</v>
      </c>
    </row>
    <row r="171" spans="1:6" s="114" customFormat="1">
      <c r="A171" s="79"/>
      <c r="B171" s="154" t="s">
        <v>511</v>
      </c>
      <c r="C171" s="155" t="s">
        <v>2</v>
      </c>
      <c r="D171" s="156">
        <v>1</v>
      </c>
      <c r="E171" s="82"/>
      <c r="F171" s="82">
        <f>E171*D171</f>
        <v>0</v>
      </c>
    </row>
    <row r="172" spans="1:6" s="114" customFormat="1">
      <c r="A172" s="79"/>
      <c r="B172" s="154" t="s">
        <v>728</v>
      </c>
      <c r="C172" s="155" t="s">
        <v>2</v>
      </c>
      <c r="D172" s="156">
        <v>2</v>
      </c>
      <c r="E172" s="82"/>
      <c r="F172" s="82">
        <f>E172*D172</f>
        <v>0</v>
      </c>
    </row>
    <row r="173" spans="1:6" s="114" customFormat="1">
      <c r="A173" s="79"/>
      <c r="B173" s="154" t="s">
        <v>726</v>
      </c>
      <c r="C173" s="155" t="s">
        <v>2</v>
      </c>
      <c r="D173" s="156">
        <v>2</v>
      </c>
      <c r="E173" s="82"/>
      <c r="F173" s="82">
        <f>E173*D173</f>
        <v>0</v>
      </c>
    </row>
    <row r="174" spans="1:6" s="114" customFormat="1">
      <c r="A174" s="79"/>
      <c r="B174" s="154" t="s">
        <v>727</v>
      </c>
      <c r="C174" s="155" t="s">
        <v>2</v>
      </c>
      <c r="D174" s="156">
        <v>1</v>
      </c>
      <c r="E174" s="82"/>
      <c r="F174" s="82">
        <f>E174*D174</f>
        <v>0</v>
      </c>
    </row>
    <row r="175" spans="1:6" s="114" customFormat="1">
      <c r="A175" s="79"/>
      <c r="B175" s="154" t="s">
        <v>512</v>
      </c>
      <c r="C175" s="155" t="s">
        <v>2</v>
      </c>
      <c r="D175" s="156">
        <v>1</v>
      </c>
      <c r="E175" s="82"/>
      <c r="F175" s="82">
        <f>E175*D175</f>
        <v>0</v>
      </c>
    </row>
    <row r="176" spans="1:6">
      <c r="A176" s="85"/>
      <c r="B176" s="202" t="s">
        <v>452</v>
      </c>
      <c r="C176" s="76"/>
      <c r="D176" s="75"/>
      <c r="E176" s="77"/>
      <c r="F176" s="74"/>
    </row>
    <row r="177" spans="1:6" s="114" customFormat="1">
      <c r="A177" s="79"/>
      <c r="B177" s="154" t="s">
        <v>587</v>
      </c>
      <c r="C177" s="155" t="s">
        <v>2</v>
      </c>
      <c r="D177" s="156">
        <v>2</v>
      </c>
      <c r="E177" s="82"/>
      <c r="F177" s="82">
        <f t="shared" ref="F177:F185" si="12">E177*D177</f>
        <v>0</v>
      </c>
    </row>
    <row r="178" spans="1:6" s="114" customFormat="1">
      <c r="A178" s="79"/>
      <c r="B178" s="154" t="s">
        <v>705</v>
      </c>
      <c r="C178" s="155" t="s">
        <v>2</v>
      </c>
      <c r="D178" s="156">
        <v>1</v>
      </c>
      <c r="E178" s="82"/>
      <c r="F178" s="82"/>
    </row>
    <row r="179" spans="1:6" s="114" customFormat="1">
      <c r="A179" s="79"/>
      <c r="B179" s="266" t="s">
        <v>576</v>
      </c>
      <c r="C179" s="155" t="s">
        <v>2</v>
      </c>
      <c r="D179" s="156">
        <v>2</v>
      </c>
      <c r="E179" s="82"/>
      <c r="F179" s="82">
        <f t="shared" si="12"/>
        <v>0</v>
      </c>
    </row>
    <row r="180" spans="1:6" s="114" customFormat="1">
      <c r="A180" s="79"/>
      <c r="B180" s="154" t="s">
        <v>702</v>
      </c>
      <c r="C180" s="155" t="s">
        <v>2</v>
      </c>
      <c r="D180" s="156">
        <v>8</v>
      </c>
      <c r="E180" s="82"/>
      <c r="F180" s="82">
        <f t="shared" si="12"/>
        <v>0</v>
      </c>
    </row>
    <row r="181" spans="1:6" s="114" customFormat="1">
      <c r="A181" s="79"/>
      <c r="B181" s="154" t="s">
        <v>703</v>
      </c>
      <c r="C181" s="155" t="s">
        <v>2</v>
      </c>
      <c r="D181" s="156">
        <v>2</v>
      </c>
      <c r="E181" s="82"/>
      <c r="F181" s="82">
        <f t="shared" si="12"/>
        <v>0</v>
      </c>
    </row>
    <row r="182" spans="1:6" s="114" customFormat="1">
      <c r="A182" s="79"/>
      <c r="B182" s="154" t="s">
        <v>577</v>
      </c>
      <c r="C182" s="155" t="s">
        <v>2</v>
      </c>
      <c r="D182" s="156">
        <v>1</v>
      </c>
      <c r="E182" s="82"/>
      <c r="F182" s="82">
        <f t="shared" si="12"/>
        <v>0</v>
      </c>
    </row>
    <row r="183" spans="1:6" s="114" customFormat="1">
      <c r="A183" s="79"/>
      <c r="B183" s="154" t="s">
        <v>56</v>
      </c>
      <c r="C183" s="155" t="s">
        <v>2</v>
      </c>
      <c r="D183" s="156">
        <v>14</v>
      </c>
      <c r="E183" s="82"/>
      <c r="F183" s="82">
        <f t="shared" si="12"/>
        <v>0</v>
      </c>
    </row>
    <row r="184" spans="1:6" s="114" customFormat="1">
      <c r="A184" s="79"/>
      <c r="B184" s="154" t="s">
        <v>453</v>
      </c>
      <c r="C184" s="155" t="s">
        <v>2</v>
      </c>
      <c r="D184" s="156">
        <v>14</v>
      </c>
      <c r="E184" s="82"/>
      <c r="F184" s="82">
        <f t="shared" si="12"/>
        <v>0</v>
      </c>
    </row>
    <row r="185" spans="1:6" s="114" customFormat="1">
      <c r="A185" s="79"/>
      <c r="B185" s="154" t="s">
        <v>55</v>
      </c>
      <c r="C185" s="155" t="s">
        <v>2</v>
      </c>
      <c r="D185" s="156">
        <v>14</v>
      </c>
      <c r="E185" s="82"/>
      <c r="F185" s="82">
        <f t="shared" si="12"/>
        <v>0</v>
      </c>
    </row>
    <row r="186" spans="1:6" s="115" customFormat="1">
      <c r="A186" s="88"/>
      <c r="B186" s="89" t="s">
        <v>513</v>
      </c>
      <c r="C186" s="90"/>
      <c r="D186" s="91"/>
      <c r="E186" s="102"/>
      <c r="F186" s="102"/>
    </row>
    <row r="187" spans="1:6" s="114" customFormat="1" ht="31.5">
      <c r="A187" s="79"/>
      <c r="B187" s="154" t="s">
        <v>588</v>
      </c>
      <c r="C187" s="155" t="s">
        <v>2</v>
      </c>
      <c r="D187" s="156">
        <v>1</v>
      </c>
      <c r="E187" s="82"/>
      <c r="F187" s="82">
        <f>E187*D187</f>
        <v>0</v>
      </c>
    </row>
    <row r="188" spans="1:6" s="114" customFormat="1" ht="31.5">
      <c r="A188" s="79"/>
      <c r="B188" s="154" t="s">
        <v>589</v>
      </c>
      <c r="C188" s="155" t="s">
        <v>2</v>
      </c>
      <c r="D188" s="156">
        <v>1</v>
      </c>
      <c r="E188" s="82"/>
      <c r="F188" s="82"/>
    </row>
    <row r="189" spans="1:6" s="114" customFormat="1" ht="31.5">
      <c r="A189" s="157"/>
      <c r="B189" s="154" t="s">
        <v>709</v>
      </c>
      <c r="C189" s="155" t="s">
        <v>2</v>
      </c>
      <c r="D189" s="156">
        <v>2</v>
      </c>
      <c r="E189" s="82"/>
      <c r="F189" s="82"/>
    </row>
    <row r="190" spans="1:6" s="114" customFormat="1" ht="31.5">
      <c r="A190" s="79"/>
      <c r="B190" s="154" t="s">
        <v>585</v>
      </c>
      <c r="C190" s="155" t="s">
        <v>2</v>
      </c>
      <c r="D190" s="156">
        <v>1</v>
      </c>
      <c r="E190" s="82"/>
      <c r="F190" s="82">
        <f>E190*D190</f>
        <v>0</v>
      </c>
    </row>
    <row r="191" spans="1:6" s="114" customFormat="1">
      <c r="A191" s="79"/>
      <c r="B191" s="154" t="s">
        <v>590</v>
      </c>
      <c r="C191" s="155" t="s">
        <v>2</v>
      </c>
      <c r="D191" s="156">
        <v>1</v>
      </c>
      <c r="E191" s="82"/>
      <c r="F191" s="82"/>
    </row>
    <row r="192" spans="1:6" s="114" customFormat="1">
      <c r="A192" s="79"/>
      <c r="B192" s="154" t="s">
        <v>477</v>
      </c>
      <c r="C192" s="155" t="s">
        <v>2</v>
      </c>
      <c r="D192" s="156">
        <v>1</v>
      </c>
      <c r="E192" s="82"/>
      <c r="F192" s="82">
        <f>E192*D192</f>
        <v>0</v>
      </c>
    </row>
    <row r="193" spans="1:6" s="114" customFormat="1">
      <c r="A193" s="79"/>
      <c r="B193" s="154" t="s">
        <v>474</v>
      </c>
      <c r="C193" s="155" t="s">
        <v>2</v>
      </c>
      <c r="D193" s="156">
        <v>5</v>
      </c>
      <c r="E193" s="82"/>
      <c r="F193" s="82"/>
    </row>
    <row r="194" spans="1:6" s="114" customFormat="1">
      <c r="A194" s="79"/>
      <c r="B194" s="154" t="s">
        <v>478</v>
      </c>
      <c r="C194" s="155" t="s">
        <v>2</v>
      </c>
      <c r="D194" s="156">
        <v>4</v>
      </c>
      <c r="E194" s="82"/>
      <c r="F194" s="82"/>
    </row>
    <row r="195" spans="1:6" s="114" customFormat="1">
      <c r="A195" s="79"/>
      <c r="B195" s="154" t="s">
        <v>720</v>
      </c>
      <c r="C195" s="155" t="s">
        <v>2</v>
      </c>
      <c r="D195" s="156">
        <v>1</v>
      </c>
      <c r="E195" s="82"/>
      <c r="F195" s="82">
        <f t="shared" ref="F195:F200" si="13">E195*D195</f>
        <v>0</v>
      </c>
    </row>
    <row r="196" spans="1:6" s="114" customFormat="1">
      <c r="A196" s="79"/>
      <c r="B196" s="154" t="s">
        <v>725</v>
      </c>
      <c r="C196" s="155" t="s">
        <v>2</v>
      </c>
      <c r="D196" s="156">
        <v>7</v>
      </c>
      <c r="E196" s="82"/>
      <c r="F196" s="82">
        <f t="shared" si="13"/>
        <v>0</v>
      </c>
    </row>
    <row r="197" spans="1:6" s="114" customFormat="1">
      <c r="A197" s="79"/>
      <c r="B197" s="154" t="s">
        <v>724</v>
      </c>
      <c r="C197" s="155" t="s">
        <v>2</v>
      </c>
      <c r="D197" s="156">
        <v>1</v>
      </c>
      <c r="E197" s="82"/>
      <c r="F197" s="82">
        <f t="shared" si="13"/>
        <v>0</v>
      </c>
    </row>
    <row r="198" spans="1:6" s="114" customFormat="1">
      <c r="A198" s="79"/>
      <c r="B198" s="154" t="s">
        <v>723</v>
      </c>
      <c r="C198" s="155" t="s">
        <v>2</v>
      </c>
      <c r="D198" s="156">
        <v>1</v>
      </c>
      <c r="E198" s="82"/>
      <c r="F198" s="82">
        <f t="shared" si="13"/>
        <v>0</v>
      </c>
    </row>
    <row r="199" spans="1:6" s="114" customFormat="1">
      <c r="A199" s="79"/>
      <c r="B199" s="154" t="s">
        <v>721</v>
      </c>
      <c r="C199" s="155" t="s">
        <v>2</v>
      </c>
      <c r="D199" s="156">
        <v>1</v>
      </c>
      <c r="E199" s="82"/>
      <c r="F199" s="82">
        <f t="shared" si="13"/>
        <v>0</v>
      </c>
    </row>
    <row r="200" spans="1:6" s="114" customFormat="1">
      <c r="A200" s="79"/>
      <c r="B200" s="154" t="s">
        <v>722</v>
      </c>
      <c r="C200" s="155" t="s">
        <v>2</v>
      </c>
      <c r="D200" s="156">
        <v>2</v>
      </c>
      <c r="E200" s="82"/>
      <c r="F200" s="82">
        <f t="shared" si="13"/>
        <v>0</v>
      </c>
    </row>
    <row r="201" spans="1:6">
      <c r="A201" s="85"/>
      <c r="B201" s="202" t="s">
        <v>452</v>
      </c>
      <c r="C201" s="76"/>
      <c r="D201" s="75"/>
      <c r="E201" s="77"/>
      <c r="F201" s="74"/>
    </row>
    <row r="202" spans="1:6" s="114" customFormat="1">
      <c r="A202" s="79"/>
      <c r="B202" s="154" t="s">
        <v>578</v>
      </c>
      <c r="C202" s="81" t="s">
        <v>2</v>
      </c>
      <c r="D202" s="82">
        <v>2</v>
      </c>
      <c r="E202" s="82"/>
      <c r="F202" s="82">
        <f t="shared" ref="F202:F209" si="14">E202*D202</f>
        <v>0</v>
      </c>
    </row>
    <row r="203" spans="1:6" s="114" customFormat="1">
      <c r="A203" s="79"/>
      <c r="B203" s="266" t="s">
        <v>576</v>
      </c>
      <c r="C203" s="81" t="s">
        <v>2</v>
      </c>
      <c r="D203" s="82">
        <v>2</v>
      </c>
      <c r="E203" s="82"/>
      <c r="F203" s="82">
        <f t="shared" si="14"/>
        <v>0</v>
      </c>
    </row>
    <row r="204" spans="1:6" s="114" customFormat="1">
      <c r="A204" s="79"/>
      <c r="B204" s="154" t="s">
        <v>591</v>
      </c>
      <c r="C204" s="81" t="s">
        <v>2</v>
      </c>
      <c r="D204" s="82">
        <v>8</v>
      </c>
      <c r="E204" s="82"/>
      <c r="F204" s="82">
        <f t="shared" si="14"/>
        <v>0</v>
      </c>
    </row>
    <row r="205" spans="1:6" s="114" customFormat="1">
      <c r="A205" s="79"/>
      <c r="B205" s="154" t="s">
        <v>56</v>
      </c>
      <c r="C205" s="81" t="s">
        <v>2</v>
      </c>
      <c r="D205" s="82">
        <v>12</v>
      </c>
      <c r="E205" s="82"/>
      <c r="F205" s="82">
        <f t="shared" si="14"/>
        <v>0</v>
      </c>
    </row>
    <row r="206" spans="1:6" s="114" customFormat="1">
      <c r="A206" s="79"/>
      <c r="B206" s="154" t="s">
        <v>710</v>
      </c>
      <c r="C206" s="81" t="s">
        <v>2</v>
      </c>
      <c r="D206" s="82">
        <v>1</v>
      </c>
      <c r="E206" s="82"/>
      <c r="F206" s="82">
        <f t="shared" si="14"/>
        <v>0</v>
      </c>
    </row>
    <row r="207" spans="1:6" s="114" customFormat="1">
      <c r="A207" s="79"/>
      <c r="B207" s="154" t="s">
        <v>453</v>
      </c>
      <c r="C207" s="81" t="s">
        <v>2</v>
      </c>
      <c r="D207" s="82">
        <v>12</v>
      </c>
      <c r="E207" s="82"/>
      <c r="F207" s="82">
        <f t="shared" si="14"/>
        <v>0</v>
      </c>
    </row>
    <row r="208" spans="1:6" s="114" customFormat="1">
      <c r="A208" s="79"/>
      <c r="B208" s="154" t="s">
        <v>592</v>
      </c>
      <c r="C208" s="81" t="s">
        <v>2</v>
      </c>
      <c r="D208" s="82">
        <v>1</v>
      </c>
      <c r="E208" s="82"/>
      <c r="F208" s="82">
        <f t="shared" si="14"/>
        <v>0</v>
      </c>
    </row>
    <row r="209" spans="1:6" s="114" customFormat="1">
      <c r="A209" s="79"/>
      <c r="B209" s="154" t="s">
        <v>55</v>
      </c>
      <c r="C209" s="81" t="s">
        <v>2</v>
      </c>
      <c r="D209" s="82">
        <v>14</v>
      </c>
      <c r="E209" s="82"/>
      <c r="F209" s="82">
        <f t="shared" si="14"/>
        <v>0</v>
      </c>
    </row>
    <row r="210" spans="1:6" s="115" customFormat="1" ht="31.5">
      <c r="A210" s="88"/>
      <c r="B210" s="89" t="s">
        <v>514</v>
      </c>
      <c r="C210" s="90"/>
      <c r="D210" s="91"/>
      <c r="E210" s="102"/>
      <c r="F210" s="102"/>
    </row>
    <row r="211" spans="1:6" s="114" customFormat="1" ht="31.5">
      <c r="A211" s="79"/>
      <c r="B211" s="80" t="s">
        <v>515</v>
      </c>
      <c r="C211" s="81" t="s">
        <v>2</v>
      </c>
      <c r="D211" s="82">
        <v>2</v>
      </c>
      <c r="E211" s="82"/>
      <c r="F211" s="82">
        <f t="shared" ref="F211:F278" si="15">E211*D211</f>
        <v>0</v>
      </c>
    </row>
    <row r="212" spans="1:6" s="114" customFormat="1" ht="31.5">
      <c r="A212" s="79"/>
      <c r="B212" s="80" t="s">
        <v>516</v>
      </c>
      <c r="C212" s="81" t="s">
        <v>2</v>
      </c>
      <c r="D212" s="82">
        <v>2</v>
      </c>
      <c r="E212" s="82"/>
      <c r="F212" s="82">
        <f t="shared" si="15"/>
        <v>0</v>
      </c>
    </row>
    <row r="213" spans="1:6" s="114" customFormat="1">
      <c r="A213" s="79"/>
      <c r="B213" s="80" t="s">
        <v>493</v>
      </c>
      <c r="C213" s="81" t="s">
        <v>2</v>
      </c>
      <c r="D213" s="82">
        <v>1</v>
      </c>
      <c r="E213" s="82"/>
      <c r="F213" s="82">
        <f t="shared" si="15"/>
        <v>0</v>
      </c>
    </row>
    <row r="214" spans="1:6" s="114" customFormat="1">
      <c r="A214" s="79"/>
      <c r="B214" s="80" t="s">
        <v>517</v>
      </c>
      <c r="C214" s="81" t="s">
        <v>2</v>
      </c>
      <c r="D214" s="82">
        <v>1</v>
      </c>
      <c r="E214" s="82"/>
      <c r="F214" s="82">
        <f t="shared" si="15"/>
        <v>0</v>
      </c>
    </row>
    <row r="215" spans="1:6" s="114" customFormat="1">
      <c r="A215" s="79"/>
      <c r="B215" s="80" t="s">
        <v>518</v>
      </c>
      <c r="C215" s="81" t="s">
        <v>2</v>
      </c>
      <c r="D215" s="82">
        <v>1</v>
      </c>
      <c r="E215" s="82"/>
      <c r="F215" s="82">
        <f t="shared" ref="F215:F221" si="16">E215*D215</f>
        <v>0</v>
      </c>
    </row>
    <row r="216" spans="1:6" s="114" customFormat="1">
      <c r="A216" s="79"/>
      <c r="B216" s="80" t="s">
        <v>519</v>
      </c>
      <c r="C216" s="81" t="s">
        <v>2</v>
      </c>
      <c r="D216" s="82">
        <v>2</v>
      </c>
      <c r="E216" s="82"/>
      <c r="F216" s="82">
        <f t="shared" si="16"/>
        <v>0</v>
      </c>
    </row>
    <row r="217" spans="1:6" s="114" customFormat="1">
      <c r="A217" s="79"/>
      <c r="B217" s="80" t="s">
        <v>477</v>
      </c>
      <c r="C217" s="81" t="s">
        <v>2</v>
      </c>
      <c r="D217" s="82">
        <v>2</v>
      </c>
      <c r="E217" s="82"/>
      <c r="F217" s="82">
        <f t="shared" si="16"/>
        <v>0</v>
      </c>
    </row>
    <row r="218" spans="1:6" s="114" customFormat="1">
      <c r="A218" s="79"/>
      <c r="B218" s="80" t="s">
        <v>478</v>
      </c>
      <c r="C218" s="81" t="s">
        <v>2</v>
      </c>
      <c r="D218" s="82">
        <v>2</v>
      </c>
      <c r="E218" s="82"/>
      <c r="F218" s="82">
        <f t="shared" si="16"/>
        <v>0</v>
      </c>
    </row>
    <row r="219" spans="1:6" s="114" customFormat="1">
      <c r="A219" s="79"/>
      <c r="B219" s="80" t="s">
        <v>725</v>
      </c>
      <c r="C219" s="81" t="s">
        <v>2</v>
      </c>
      <c r="D219" s="82">
        <v>8</v>
      </c>
      <c r="E219" s="82"/>
      <c r="F219" s="82">
        <f t="shared" si="16"/>
        <v>0</v>
      </c>
    </row>
    <row r="220" spans="1:6" s="114" customFormat="1">
      <c r="A220" s="79"/>
      <c r="B220" s="80" t="s">
        <v>87</v>
      </c>
      <c r="C220" s="81" t="s">
        <v>2</v>
      </c>
      <c r="D220" s="82">
        <v>8</v>
      </c>
      <c r="E220" s="82"/>
      <c r="F220" s="82">
        <f t="shared" si="16"/>
        <v>0</v>
      </c>
    </row>
    <row r="221" spans="1:6" s="114" customFormat="1">
      <c r="A221" s="79"/>
      <c r="B221" s="80" t="s">
        <v>56</v>
      </c>
      <c r="C221" s="81" t="s">
        <v>2</v>
      </c>
      <c r="D221" s="82">
        <v>4</v>
      </c>
      <c r="E221" s="82"/>
      <c r="F221" s="82">
        <f t="shared" si="16"/>
        <v>0</v>
      </c>
    </row>
    <row r="222" spans="1:6" s="114" customFormat="1">
      <c r="A222" s="79"/>
      <c r="B222" s="80" t="s">
        <v>520</v>
      </c>
      <c r="C222" s="81" t="s">
        <v>3</v>
      </c>
      <c r="D222" s="82">
        <v>8</v>
      </c>
      <c r="E222" s="82"/>
      <c r="F222" s="82">
        <f t="shared" si="15"/>
        <v>0</v>
      </c>
    </row>
    <row r="223" spans="1:6" s="114" customFormat="1">
      <c r="A223" s="79"/>
      <c r="B223" s="80" t="s">
        <v>521</v>
      </c>
      <c r="C223" s="81" t="s">
        <v>3</v>
      </c>
      <c r="D223" s="82">
        <v>44</v>
      </c>
      <c r="E223" s="82"/>
      <c r="F223" s="82">
        <f t="shared" si="15"/>
        <v>0</v>
      </c>
    </row>
    <row r="224" spans="1:6" s="114" customFormat="1">
      <c r="A224" s="79"/>
      <c r="B224" s="80" t="s">
        <v>522</v>
      </c>
      <c r="C224" s="81" t="s">
        <v>3</v>
      </c>
      <c r="D224" s="82">
        <v>14</v>
      </c>
      <c r="E224" s="82"/>
      <c r="F224" s="82">
        <f t="shared" si="15"/>
        <v>0</v>
      </c>
    </row>
    <row r="225" spans="1:6" s="114" customFormat="1">
      <c r="A225" s="79"/>
      <c r="B225" s="80" t="s">
        <v>523</v>
      </c>
      <c r="C225" s="81" t="s">
        <v>3</v>
      </c>
      <c r="D225" s="82">
        <f>26+N("Т1-Т2, Г, ЖЧ")+48+N("ГВС, Г, ЖЧ")</f>
        <v>74</v>
      </c>
      <c r="E225" s="82"/>
      <c r="F225" s="82">
        <f t="shared" si="15"/>
        <v>0</v>
      </c>
    </row>
    <row r="226" spans="1:6" s="114" customFormat="1">
      <c r="A226" s="79"/>
      <c r="B226" s="80" t="s">
        <v>524</v>
      </c>
      <c r="C226" s="81" t="s">
        <v>3</v>
      </c>
      <c r="D226" s="82">
        <v>22</v>
      </c>
      <c r="E226" s="82"/>
      <c r="F226" s="82">
        <f t="shared" si="15"/>
        <v>0</v>
      </c>
    </row>
    <row r="227" spans="1:6" s="114" customFormat="1">
      <c r="A227" s="79"/>
      <c r="B227" s="80" t="s">
        <v>465</v>
      </c>
      <c r="C227" s="81" t="s">
        <v>3</v>
      </c>
      <c r="D227" s="82">
        <v>40</v>
      </c>
      <c r="E227" s="82"/>
      <c r="F227" s="82">
        <f t="shared" si="15"/>
        <v>0</v>
      </c>
    </row>
    <row r="228" spans="1:6" s="114" customFormat="1">
      <c r="A228" s="79"/>
      <c r="B228" s="80" t="s">
        <v>464</v>
      </c>
      <c r="C228" s="81" t="s">
        <v>3</v>
      </c>
      <c r="D228" s="82">
        <v>58</v>
      </c>
      <c r="E228" s="82"/>
      <c r="F228" s="82">
        <f t="shared" si="15"/>
        <v>0</v>
      </c>
    </row>
    <row r="229" spans="1:6" s="114" customFormat="1">
      <c r="A229" s="79"/>
      <c r="B229" s="80" t="s">
        <v>463</v>
      </c>
      <c r="C229" s="81" t="s">
        <v>3</v>
      </c>
      <c r="D229" s="82">
        <v>52</v>
      </c>
      <c r="E229" s="82"/>
      <c r="F229" s="82">
        <f t="shared" si="15"/>
        <v>0</v>
      </c>
    </row>
    <row r="230" spans="1:6" s="114" customFormat="1">
      <c r="A230" s="79"/>
      <c r="B230" s="80" t="s">
        <v>462</v>
      </c>
      <c r="C230" s="81" t="s">
        <v>3</v>
      </c>
      <c r="D230" s="82">
        <v>2</v>
      </c>
      <c r="E230" s="82"/>
      <c r="F230" s="82">
        <f t="shared" si="15"/>
        <v>0</v>
      </c>
    </row>
    <row r="231" spans="1:6" s="114" customFormat="1">
      <c r="A231" s="79"/>
      <c r="B231" s="80" t="s">
        <v>461</v>
      </c>
      <c r="C231" s="81" t="s">
        <v>3</v>
      </c>
      <c r="D231" s="82">
        <v>16</v>
      </c>
      <c r="E231" s="82"/>
      <c r="F231" s="82">
        <f t="shared" si="15"/>
        <v>0</v>
      </c>
    </row>
    <row r="232" spans="1:6" s="114" customFormat="1">
      <c r="A232" s="79"/>
      <c r="B232" s="266" t="s">
        <v>525</v>
      </c>
      <c r="C232" s="81" t="s">
        <v>2</v>
      </c>
      <c r="D232" s="82">
        <v>4</v>
      </c>
      <c r="E232" s="82"/>
      <c r="F232" s="82">
        <f t="shared" si="15"/>
        <v>0</v>
      </c>
    </row>
    <row r="233" spans="1:6" s="114" customFormat="1">
      <c r="A233" s="79"/>
      <c r="B233" s="266" t="s">
        <v>526</v>
      </c>
      <c r="C233" s="81" t="s">
        <v>2</v>
      </c>
      <c r="D233" s="82">
        <v>28</v>
      </c>
      <c r="E233" s="82"/>
      <c r="F233" s="82">
        <f t="shared" si="15"/>
        <v>0</v>
      </c>
    </row>
    <row r="234" spans="1:6" s="114" customFormat="1">
      <c r="A234" s="79"/>
      <c r="B234" s="266" t="s">
        <v>527</v>
      </c>
      <c r="C234" s="81" t="s">
        <v>2</v>
      </c>
      <c r="D234" s="82">
        <v>4</v>
      </c>
      <c r="E234" s="82"/>
      <c r="F234" s="82">
        <f t="shared" si="15"/>
        <v>0</v>
      </c>
    </row>
    <row r="235" spans="1:6" s="114" customFormat="1">
      <c r="A235" s="79"/>
      <c r="B235" s="266" t="s">
        <v>528</v>
      </c>
      <c r="C235" s="81" t="s">
        <v>2</v>
      </c>
      <c r="D235" s="82">
        <v>36</v>
      </c>
      <c r="E235" s="82"/>
      <c r="F235" s="82">
        <f t="shared" si="15"/>
        <v>0</v>
      </c>
    </row>
    <row r="236" spans="1:6" s="114" customFormat="1">
      <c r="A236" s="79"/>
      <c r="B236" s="266" t="s">
        <v>529</v>
      </c>
      <c r="C236" s="81" t="s">
        <v>2</v>
      </c>
      <c r="D236" s="82">
        <v>26</v>
      </c>
      <c r="E236" s="82"/>
      <c r="F236" s="82">
        <f t="shared" si="15"/>
        <v>0</v>
      </c>
    </row>
    <row r="237" spans="1:6" s="114" customFormat="1">
      <c r="A237" s="79"/>
      <c r="B237" s="266" t="s">
        <v>530</v>
      </c>
      <c r="C237" s="81" t="s">
        <v>2</v>
      </c>
      <c r="D237" s="82">
        <v>4</v>
      </c>
      <c r="E237" s="82"/>
      <c r="F237" s="82">
        <f t="shared" si="15"/>
        <v>0</v>
      </c>
    </row>
    <row r="238" spans="1:6" s="114" customFormat="1">
      <c r="A238" s="79"/>
      <c r="B238" s="266" t="s">
        <v>216</v>
      </c>
      <c r="C238" s="81" t="s">
        <v>2</v>
      </c>
      <c r="D238" s="82">
        <v>6</v>
      </c>
      <c r="E238" s="82"/>
      <c r="F238" s="82">
        <f t="shared" si="15"/>
        <v>0</v>
      </c>
    </row>
    <row r="239" spans="1:6" s="114" customFormat="1">
      <c r="A239" s="79"/>
      <c r="B239" s="80" t="s">
        <v>173</v>
      </c>
      <c r="C239" s="81" t="s">
        <v>3</v>
      </c>
      <c r="D239" s="82">
        <v>12</v>
      </c>
      <c r="E239" s="82"/>
      <c r="F239" s="82">
        <f t="shared" si="15"/>
        <v>0</v>
      </c>
    </row>
    <row r="240" spans="1:6" s="114" customFormat="1">
      <c r="A240" s="79"/>
      <c r="B240" s="80" t="s">
        <v>172</v>
      </c>
      <c r="C240" s="81" t="s">
        <v>3</v>
      </c>
      <c r="D240" s="82">
        <v>8</v>
      </c>
      <c r="E240" s="82"/>
      <c r="F240" s="82">
        <f t="shared" si="15"/>
        <v>0</v>
      </c>
    </row>
    <row r="241" spans="1:6" s="114" customFormat="1">
      <c r="A241" s="79"/>
      <c r="B241" s="80" t="s">
        <v>171</v>
      </c>
      <c r="C241" s="81" t="s">
        <v>3</v>
      </c>
      <c r="D241" s="82">
        <v>8</v>
      </c>
      <c r="E241" s="82"/>
      <c r="F241" s="82">
        <f t="shared" si="15"/>
        <v>0</v>
      </c>
    </row>
    <row r="242" spans="1:6" s="114" customFormat="1">
      <c r="A242" s="79"/>
      <c r="B242" s="80" t="s">
        <v>174</v>
      </c>
      <c r="C242" s="81" t="s">
        <v>3</v>
      </c>
      <c r="D242" s="82">
        <v>6</v>
      </c>
      <c r="E242" s="82"/>
      <c r="F242" s="82">
        <f t="shared" si="15"/>
        <v>0</v>
      </c>
    </row>
    <row r="243" spans="1:6" s="114" customFormat="1">
      <c r="A243" s="79"/>
      <c r="B243" s="80" t="s">
        <v>170</v>
      </c>
      <c r="C243" s="81" t="s">
        <v>3</v>
      </c>
      <c r="D243" s="82">
        <v>10</v>
      </c>
      <c r="E243" s="82"/>
      <c r="F243" s="82">
        <f t="shared" si="15"/>
        <v>0</v>
      </c>
    </row>
    <row r="244" spans="1:6" s="114" customFormat="1">
      <c r="A244" s="79"/>
      <c r="B244" s="266" t="s">
        <v>531</v>
      </c>
      <c r="C244" s="81" t="s">
        <v>2</v>
      </c>
      <c r="D244" s="82">
        <v>8</v>
      </c>
      <c r="E244" s="82"/>
      <c r="F244" s="82">
        <f t="shared" si="15"/>
        <v>0</v>
      </c>
    </row>
    <row r="245" spans="1:6" s="114" customFormat="1">
      <c r="A245" s="79"/>
      <c r="B245" s="266" t="s">
        <v>532</v>
      </c>
      <c r="C245" s="81" t="s">
        <v>2</v>
      </c>
      <c r="D245" s="82">
        <v>8</v>
      </c>
      <c r="E245" s="82"/>
      <c r="F245" s="82">
        <f t="shared" si="15"/>
        <v>0</v>
      </c>
    </row>
    <row r="246" spans="1:6" s="114" customFormat="1">
      <c r="A246" s="79"/>
      <c r="B246" s="266" t="s">
        <v>533</v>
      </c>
      <c r="C246" s="81" t="s">
        <v>2</v>
      </c>
      <c r="D246" s="82">
        <v>12</v>
      </c>
      <c r="E246" s="82"/>
      <c r="F246" s="82">
        <f t="shared" si="15"/>
        <v>0</v>
      </c>
    </row>
    <row r="247" spans="1:6" s="114" customFormat="1">
      <c r="A247" s="79"/>
      <c r="B247" s="266" t="s">
        <v>534</v>
      </c>
      <c r="C247" s="81" t="s">
        <v>2</v>
      </c>
      <c r="D247" s="82">
        <v>6</v>
      </c>
      <c r="E247" s="82"/>
      <c r="F247" s="82">
        <f t="shared" si="15"/>
        <v>0</v>
      </c>
    </row>
    <row r="248" spans="1:6" s="114" customFormat="1">
      <c r="A248" s="79"/>
      <c r="B248" s="266" t="s">
        <v>535</v>
      </c>
      <c r="C248" s="81" t="s">
        <v>2</v>
      </c>
      <c r="D248" s="82">
        <v>8</v>
      </c>
      <c r="E248" s="82"/>
      <c r="F248" s="82">
        <f t="shared" si="15"/>
        <v>0</v>
      </c>
    </row>
    <row r="249" spans="1:6" s="114" customFormat="1">
      <c r="A249" s="79"/>
      <c r="B249" s="266" t="s">
        <v>442</v>
      </c>
      <c r="C249" s="81" t="s">
        <v>2</v>
      </c>
      <c r="D249" s="82">
        <v>4</v>
      </c>
      <c r="E249" s="82"/>
      <c r="F249" s="82">
        <f t="shared" si="15"/>
        <v>0</v>
      </c>
    </row>
    <row r="250" spans="1:6" s="114" customFormat="1">
      <c r="A250" s="79"/>
      <c r="B250" s="266" t="s">
        <v>739</v>
      </c>
      <c r="C250" s="81" t="s">
        <v>2</v>
      </c>
      <c r="D250" s="82">
        <v>100</v>
      </c>
      <c r="E250" s="82"/>
      <c r="F250" s="82">
        <f t="shared" si="15"/>
        <v>0</v>
      </c>
    </row>
    <row r="251" spans="1:6" s="114" customFormat="1">
      <c r="A251" s="79"/>
      <c r="B251" s="266" t="s">
        <v>740</v>
      </c>
      <c r="C251" s="81" t="s">
        <v>2</v>
      </c>
      <c r="D251" s="82">
        <v>6</v>
      </c>
      <c r="E251" s="82"/>
      <c r="F251" s="82">
        <f t="shared" si="15"/>
        <v>0</v>
      </c>
    </row>
    <row r="252" spans="1:6" s="114" customFormat="1">
      <c r="A252" s="79"/>
      <c r="B252" s="266" t="s">
        <v>741</v>
      </c>
      <c r="C252" s="81" t="s">
        <v>2</v>
      </c>
      <c r="D252" s="82">
        <v>84</v>
      </c>
      <c r="E252" s="82"/>
      <c r="F252" s="82">
        <f t="shared" si="15"/>
        <v>0</v>
      </c>
    </row>
    <row r="253" spans="1:6" s="114" customFormat="1">
      <c r="A253" s="79"/>
      <c r="B253" s="266" t="s">
        <v>742</v>
      </c>
      <c r="C253" s="81" t="s">
        <v>2</v>
      </c>
      <c r="D253" s="82">
        <v>14</v>
      </c>
      <c r="E253" s="82"/>
      <c r="F253" s="82">
        <f t="shared" si="15"/>
        <v>0</v>
      </c>
    </row>
    <row r="254" spans="1:6" s="114" customFormat="1">
      <c r="A254" s="79"/>
      <c r="B254" s="266" t="s">
        <v>743</v>
      </c>
      <c r="C254" s="81" t="s">
        <v>2</v>
      </c>
      <c r="D254" s="82">
        <v>20</v>
      </c>
      <c r="E254" s="82"/>
      <c r="F254" s="82">
        <f t="shared" si="15"/>
        <v>0</v>
      </c>
    </row>
    <row r="255" spans="1:6" s="114" customFormat="1">
      <c r="A255" s="79"/>
      <c r="B255" s="266" t="s">
        <v>744</v>
      </c>
      <c r="C255" s="81" t="s">
        <v>2</v>
      </c>
      <c r="D255" s="82">
        <v>30</v>
      </c>
      <c r="E255" s="82"/>
      <c r="F255" s="82">
        <f t="shared" si="15"/>
        <v>0</v>
      </c>
    </row>
    <row r="256" spans="1:6" s="114" customFormat="1">
      <c r="A256" s="79"/>
      <c r="B256" s="266" t="s">
        <v>536</v>
      </c>
      <c r="C256" s="81" t="s">
        <v>2</v>
      </c>
      <c r="D256" s="82">
        <v>10</v>
      </c>
      <c r="E256" s="82"/>
      <c r="F256" s="82">
        <f t="shared" si="15"/>
        <v>0</v>
      </c>
    </row>
    <row r="257" spans="1:6" s="114" customFormat="1">
      <c r="A257" s="79"/>
      <c r="B257" s="266" t="s">
        <v>537</v>
      </c>
      <c r="C257" s="81" t="s">
        <v>2</v>
      </c>
      <c r="D257" s="82">
        <v>4</v>
      </c>
      <c r="E257" s="82"/>
      <c r="F257" s="82">
        <f t="shared" si="15"/>
        <v>0</v>
      </c>
    </row>
    <row r="258" spans="1:6" s="114" customFormat="1">
      <c r="A258" s="79"/>
      <c r="B258" s="266" t="s">
        <v>538</v>
      </c>
      <c r="C258" s="81" t="s">
        <v>2</v>
      </c>
      <c r="D258" s="82">
        <v>10</v>
      </c>
      <c r="E258" s="82"/>
      <c r="F258" s="82">
        <f t="shared" si="15"/>
        <v>0</v>
      </c>
    </row>
    <row r="259" spans="1:6" s="114" customFormat="1">
      <c r="A259" s="79"/>
      <c r="B259" s="80" t="s">
        <v>686</v>
      </c>
      <c r="C259" s="81" t="s">
        <v>3</v>
      </c>
      <c r="D259" s="82">
        <v>40</v>
      </c>
      <c r="E259" s="82"/>
      <c r="F259" s="82">
        <f t="shared" si="15"/>
        <v>0</v>
      </c>
    </row>
    <row r="260" spans="1:6" s="114" customFormat="1">
      <c r="A260" s="79"/>
      <c r="B260" s="80" t="s">
        <v>714</v>
      </c>
      <c r="C260" s="81" t="s">
        <v>3</v>
      </c>
      <c r="D260" s="82">
        <v>25</v>
      </c>
      <c r="E260" s="82"/>
      <c r="F260" s="82">
        <f t="shared" si="15"/>
        <v>0</v>
      </c>
    </row>
    <row r="261" spans="1:6" s="114" customFormat="1">
      <c r="A261" s="79"/>
      <c r="B261" s="80" t="s">
        <v>688</v>
      </c>
      <c r="C261" s="81" t="s">
        <v>3</v>
      </c>
      <c r="D261" s="82">
        <v>15</v>
      </c>
      <c r="E261" s="82"/>
      <c r="F261" s="82">
        <f t="shared" si="15"/>
        <v>0</v>
      </c>
    </row>
    <row r="262" spans="1:6" s="114" customFormat="1">
      <c r="A262" s="79"/>
      <c r="B262" s="80" t="s">
        <v>715</v>
      </c>
      <c r="C262" s="81" t="s">
        <v>3</v>
      </c>
      <c r="D262" s="82">
        <v>10</v>
      </c>
      <c r="E262" s="82"/>
      <c r="F262" s="82">
        <f t="shared" si="15"/>
        <v>0</v>
      </c>
    </row>
    <row r="263" spans="1:6" s="114" customFormat="1">
      <c r="A263" s="79"/>
      <c r="B263" s="266" t="s">
        <v>676</v>
      </c>
      <c r="C263" s="81" t="s">
        <v>2</v>
      </c>
      <c r="D263" s="82">
        <v>20</v>
      </c>
      <c r="E263" s="82"/>
      <c r="F263" s="82">
        <f t="shared" si="15"/>
        <v>0</v>
      </c>
    </row>
    <row r="264" spans="1:6" s="114" customFormat="1">
      <c r="A264" s="79"/>
      <c r="B264" s="266" t="s">
        <v>677</v>
      </c>
      <c r="C264" s="81" t="s">
        <v>2</v>
      </c>
      <c r="D264" s="82">
        <v>13</v>
      </c>
      <c r="E264" s="82"/>
      <c r="F264" s="82">
        <f t="shared" si="15"/>
        <v>0</v>
      </c>
    </row>
    <row r="265" spans="1:6" s="114" customFormat="1">
      <c r="A265" s="79"/>
      <c r="B265" s="266" t="s">
        <v>655</v>
      </c>
      <c r="C265" s="81" t="s">
        <v>2</v>
      </c>
      <c r="D265" s="82">
        <v>8</v>
      </c>
      <c r="E265" s="82"/>
      <c r="F265" s="82">
        <f t="shared" si="15"/>
        <v>0</v>
      </c>
    </row>
    <row r="266" spans="1:6" s="114" customFormat="1">
      <c r="A266" s="79"/>
      <c r="B266" s="266" t="s">
        <v>654</v>
      </c>
      <c r="C266" s="81" t="s">
        <v>2</v>
      </c>
      <c r="D266" s="82">
        <v>5</v>
      </c>
      <c r="E266" s="82"/>
      <c r="F266" s="82">
        <f t="shared" si="15"/>
        <v>0</v>
      </c>
    </row>
    <row r="267" spans="1:6" s="114" customFormat="1">
      <c r="A267" s="79"/>
      <c r="B267" s="266" t="s">
        <v>678</v>
      </c>
      <c r="C267" s="81" t="s">
        <v>2</v>
      </c>
      <c r="D267" s="82">
        <v>10</v>
      </c>
      <c r="E267" s="82"/>
      <c r="F267" s="82">
        <f t="shared" si="15"/>
        <v>0</v>
      </c>
    </row>
    <row r="268" spans="1:6" s="114" customFormat="1">
      <c r="A268" s="79"/>
      <c r="B268" s="266" t="s">
        <v>679</v>
      </c>
      <c r="C268" s="81" t="s">
        <v>2</v>
      </c>
      <c r="D268" s="82">
        <v>6</v>
      </c>
      <c r="E268" s="82"/>
      <c r="F268" s="82">
        <f t="shared" si="15"/>
        <v>0</v>
      </c>
    </row>
    <row r="269" spans="1:6" s="114" customFormat="1">
      <c r="A269" s="79"/>
      <c r="B269" s="266" t="s">
        <v>680</v>
      </c>
      <c r="C269" s="81" t="s">
        <v>2</v>
      </c>
      <c r="D269" s="82">
        <v>5</v>
      </c>
      <c r="E269" s="82"/>
      <c r="F269" s="82">
        <f t="shared" si="15"/>
        <v>0</v>
      </c>
    </row>
    <row r="270" spans="1:6" s="114" customFormat="1">
      <c r="A270" s="79"/>
      <c r="B270" s="266" t="s">
        <v>681</v>
      </c>
      <c r="C270" s="81" t="s">
        <v>2</v>
      </c>
      <c r="D270" s="82">
        <v>4</v>
      </c>
      <c r="E270" s="82"/>
      <c r="F270" s="82">
        <f t="shared" si="15"/>
        <v>0</v>
      </c>
    </row>
    <row r="271" spans="1:6" s="114" customFormat="1">
      <c r="A271" s="79"/>
      <c r="B271" s="266" t="s">
        <v>716</v>
      </c>
      <c r="C271" s="81" t="s">
        <v>2</v>
      </c>
      <c r="D271" s="82">
        <v>2</v>
      </c>
      <c r="E271" s="82"/>
      <c r="F271" s="82">
        <f t="shared" si="15"/>
        <v>0</v>
      </c>
    </row>
    <row r="272" spans="1:6" s="114" customFormat="1">
      <c r="A272" s="79"/>
      <c r="B272" s="266" t="s">
        <v>689</v>
      </c>
      <c r="C272" s="81" t="s">
        <v>2</v>
      </c>
      <c r="D272" s="82">
        <v>2</v>
      </c>
      <c r="E272" s="82"/>
      <c r="F272" s="82">
        <f t="shared" si="15"/>
        <v>0</v>
      </c>
    </row>
    <row r="273" spans="1:6" s="114" customFormat="1">
      <c r="A273" s="79"/>
      <c r="B273" s="266" t="s">
        <v>717</v>
      </c>
      <c r="C273" s="81" t="s">
        <v>2</v>
      </c>
      <c r="D273" s="82">
        <v>2</v>
      </c>
      <c r="E273" s="82"/>
      <c r="F273" s="82">
        <f t="shared" si="15"/>
        <v>0</v>
      </c>
    </row>
    <row r="274" spans="1:6" s="114" customFormat="1">
      <c r="A274" s="79"/>
      <c r="B274" s="266" t="s">
        <v>718</v>
      </c>
      <c r="C274" s="81" t="s">
        <v>2</v>
      </c>
      <c r="D274" s="82">
        <v>2</v>
      </c>
      <c r="E274" s="82"/>
      <c r="F274" s="82">
        <f t="shared" si="15"/>
        <v>0</v>
      </c>
    </row>
    <row r="275" spans="1:6" s="114" customFormat="1">
      <c r="A275" s="79"/>
      <c r="B275" s="266" t="s">
        <v>682</v>
      </c>
      <c r="C275" s="81" t="s">
        <v>2</v>
      </c>
      <c r="D275" s="82">
        <v>1</v>
      </c>
      <c r="E275" s="82"/>
      <c r="F275" s="82">
        <f t="shared" si="15"/>
        <v>0</v>
      </c>
    </row>
    <row r="276" spans="1:6" s="114" customFormat="1">
      <c r="A276" s="79"/>
      <c r="B276" s="266" t="s">
        <v>683</v>
      </c>
      <c r="C276" s="81" t="s">
        <v>2</v>
      </c>
      <c r="D276" s="82">
        <v>1</v>
      </c>
      <c r="E276" s="82"/>
      <c r="F276" s="82">
        <f t="shared" si="15"/>
        <v>0</v>
      </c>
    </row>
    <row r="277" spans="1:6" s="114" customFormat="1">
      <c r="A277" s="79"/>
      <c r="B277" s="267" t="s">
        <v>719</v>
      </c>
      <c r="C277" s="81" t="s">
        <v>2</v>
      </c>
      <c r="D277" s="82">
        <v>4</v>
      </c>
      <c r="E277" s="82"/>
      <c r="F277" s="82">
        <f t="shared" si="15"/>
        <v>0</v>
      </c>
    </row>
    <row r="278" spans="1:6" s="114" customFormat="1" ht="31.5">
      <c r="A278" s="79"/>
      <c r="B278" s="266" t="s">
        <v>539</v>
      </c>
      <c r="C278" s="81" t="s">
        <v>2</v>
      </c>
      <c r="D278" s="82">
        <v>4</v>
      </c>
      <c r="E278" s="82"/>
      <c r="F278" s="82">
        <f t="shared" si="15"/>
        <v>0</v>
      </c>
    </row>
    <row r="279" spans="1:6" s="114" customFormat="1" ht="47.25">
      <c r="A279" s="79"/>
      <c r="B279" s="266" t="s">
        <v>472</v>
      </c>
      <c r="C279" s="81" t="s">
        <v>2</v>
      </c>
      <c r="D279" s="82">
        <v>8</v>
      </c>
      <c r="E279" s="82"/>
      <c r="F279" s="82">
        <f>E279*D279</f>
        <v>0</v>
      </c>
    </row>
    <row r="280" spans="1:6" s="114" customFormat="1" ht="47.25">
      <c r="A280" s="79"/>
      <c r="B280" s="266" t="s">
        <v>473</v>
      </c>
      <c r="C280" s="81" t="s">
        <v>2</v>
      </c>
      <c r="D280" s="82">
        <v>8</v>
      </c>
      <c r="E280" s="82"/>
      <c r="F280" s="82">
        <f>E280*D280</f>
        <v>0</v>
      </c>
    </row>
    <row r="281" spans="1:6" s="114" customFormat="1" ht="31.5">
      <c r="A281" s="79"/>
      <c r="B281" s="266" t="s">
        <v>540</v>
      </c>
      <c r="C281" s="81" t="s">
        <v>2</v>
      </c>
      <c r="D281" s="82">
        <v>4</v>
      </c>
      <c r="E281" s="82"/>
      <c r="F281" s="82">
        <f>E281*D281</f>
        <v>0</v>
      </c>
    </row>
    <row r="282" spans="1:6" s="114" customFormat="1" ht="31.5">
      <c r="A282" s="79"/>
      <c r="B282" s="266" t="s">
        <v>541</v>
      </c>
      <c r="C282" s="81" t="s">
        <v>2</v>
      </c>
      <c r="D282" s="82">
        <v>40</v>
      </c>
      <c r="E282" s="82"/>
      <c r="F282" s="82">
        <f>E282*D282</f>
        <v>0</v>
      </c>
    </row>
    <row r="283" spans="1:6" s="114" customFormat="1" ht="31.5">
      <c r="A283" s="79"/>
      <c r="B283" s="266" t="s">
        <v>542</v>
      </c>
      <c r="C283" s="81" t="s">
        <v>2</v>
      </c>
      <c r="D283" s="82">
        <v>14</v>
      </c>
      <c r="E283" s="82"/>
      <c r="F283" s="82">
        <f t="shared" ref="F283:F289" si="17">E283*D283</f>
        <v>0</v>
      </c>
    </row>
    <row r="284" spans="1:6" s="114" customFormat="1" ht="31.5">
      <c r="A284" s="79"/>
      <c r="B284" s="266" t="s">
        <v>543</v>
      </c>
      <c r="C284" s="81" t="s">
        <v>2</v>
      </c>
      <c r="D284" s="82">
        <v>12</v>
      </c>
      <c r="E284" s="82"/>
      <c r="F284" s="82">
        <f t="shared" si="17"/>
        <v>0</v>
      </c>
    </row>
    <row r="285" spans="1:6" s="114" customFormat="1" ht="31.5">
      <c r="A285" s="79"/>
      <c r="B285" s="266" t="s">
        <v>544</v>
      </c>
      <c r="C285" s="81" t="s">
        <v>2</v>
      </c>
      <c r="D285" s="82">
        <v>14</v>
      </c>
      <c r="E285" s="82"/>
      <c r="F285" s="82">
        <f>E285*D285</f>
        <v>0</v>
      </c>
    </row>
    <row r="286" spans="1:6" s="114" customFormat="1" ht="31.5">
      <c r="A286" s="79"/>
      <c r="B286" s="266" t="s">
        <v>545</v>
      </c>
      <c r="C286" s="81" t="s">
        <v>2</v>
      </c>
      <c r="D286" s="82">
        <v>2</v>
      </c>
      <c r="E286" s="82"/>
      <c r="F286" s="82">
        <f>E286*D286</f>
        <v>0</v>
      </c>
    </row>
    <row r="287" spans="1:6" s="114" customFormat="1" ht="31.5">
      <c r="A287" s="79"/>
      <c r="B287" s="266" t="s">
        <v>546</v>
      </c>
      <c r="C287" s="81" t="s">
        <v>2</v>
      </c>
      <c r="D287" s="82">
        <v>4</v>
      </c>
      <c r="E287" s="82"/>
      <c r="F287" s="82">
        <f>E287*D287</f>
        <v>0</v>
      </c>
    </row>
    <row r="288" spans="1:6" s="114" customFormat="1">
      <c r="A288" s="79"/>
      <c r="B288" s="80" t="s">
        <v>547</v>
      </c>
      <c r="C288" s="81" t="s">
        <v>2</v>
      </c>
      <c r="D288" s="82">
        <v>2</v>
      </c>
      <c r="E288" s="82"/>
      <c r="F288" s="82">
        <f t="shared" si="17"/>
        <v>0</v>
      </c>
    </row>
    <row r="289" spans="1:6" s="114" customFormat="1" ht="31.5">
      <c r="A289" s="79"/>
      <c r="B289" s="80" t="s">
        <v>548</v>
      </c>
      <c r="C289" s="81" t="s">
        <v>30</v>
      </c>
      <c r="D289" s="82">
        <v>150</v>
      </c>
      <c r="E289" s="82"/>
      <c r="F289" s="82">
        <f t="shared" si="17"/>
        <v>0</v>
      </c>
    </row>
    <row r="290" spans="1:6" s="114" customFormat="1">
      <c r="A290" s="79"/>
      <c r="B290" s="80" t="s">
        <v>549</v>
      </c>
      <c r="C290" s="81" t="s">
        <v>2</v>
      </c>
      <c r="D290" s="82">
        <v>10</v>
      </c>
      <c r="E290" s="82"/>
      <c r="F290" s="82">
        <f>E290*D290</f>
        <v>0</v>
      </c>
    </row>
    <row r="291" spans="1:6" s="114" customFormat="1">
      <c r="A291" s="79"/>
      <c r="B291" s="80" t="s">
        <v>550</v>
      </c>
      <c r="C291" s="81" t="s">
        <v>2</v>
      </c>
      <c r="D291" s="82">
        <v>2</v>
      </c>
      <c r="E291" s="82"/>
      <c r="F291" s="82">
        <f>E291*D291</f>
        <v>0</v>
      </c>
    </row>
    <row r="292" spans="1:6" s="114" customFormat="1">
      <c r="A292" s="79"/>
      <c r="B292" s="267" t="s">
        <v>551</v>
      </c>
      <c r="C292" s="81" t="s">
        <v>30</v>
      </c>
      <c r="D292" s="82">
        <v>30</v>
      </c>
      <c r="E292" s="82"/>
      <c r="F292" s="82">
        <f>E292*D292</f>
        <v>0</v>
      </c>
    </row>
    <row r="293" spans="1:6" s="114" customFormat="1">
      <c r="A293" s="79"/>
      <c r="B293" s="266" t="s">
        <v>552</v>
      </c>
      <c r="C293" s="92" t="s">
        <v>3</v>
      </c>
      <c r="D293" s="82">
        <f>D222</f>
        <v>8</v>
      </c>
      <c r="E293" s="93"/>
      <c r="F293" s="82">
        <f t="shared" ref="F293:F305" si="18">E293*D293</f>
        <v>0</v>
      </c>
    </row>
    <row r="294" spans="1:6" s="114" customFormat="1">
      <c r="A294" s="79"/>
      <c r="B294" s="266" t="s">
        <v>553</v>
      </c>
      <c r="C294" s="92" t="s">
        <v>3</v>
      </c>
      <c r="D294" s="82">
        <f>D223</f>
        <v>44</v>
      </c>
      <c r="E294" s="93"/>
      <c r="F294" s="82">
        <f t="shared" si="18"/>
        <v>0</v>
      </c>
    </row>
    <row r="295" spans="1:6" s="114" customFormat="1">
      <c r="A295" s="79"/>
      <c r="B295" s="266" t="s">
        <v>554</v>
      </c>
      <c r="C295" s="92" t="s">
        <v>3</v>
      </c>
      <c r="D295" s="82">
        <f>D224</f>
        <v>14</v>
      </c>
      <c r="E295" s="93"/>
      <c r="F295" s="82">
        <f t="shared" si="18"/>
        <v>0</v>
      </c>
    </row>
    <row r="296" spans="1:6" s="114" customFormat="1">
      <c r="A296" s="79"/>
      <c r="B296" s="266" t="s">
        <v>555</v>
      </c>
      <c r="C296" s="92" t="s">
        <v>3</v>
      </c>
      <c r="D296" s="82">
        <f>D225</f>
        <v>74</v>
      </c>
      <c r="E296" s="93"/>
      <c r="F296" s="82">
        <f t="shared" si="18"/>
        <v>0</v>
      </c>
    </row>
    <row r="297" spans="1:6" s="114" customFormat="1">
      <c r="A297" s="79"/>
      <c r="B297" s="266" t="s">
        <v>556</v>
      </c>
      <c r="C297" s="92" t="s">
        <v>3</v>
      </c>
      <c r="D297" s="82">
        <f>D226+D239+D259</f>
        <v>74</v>
      </c>
      <c r="E297" s="93"/>
      <c r="F297" s="82">
        <f t="shared" si="18"/>
        <v>0</v>
      </c>
    </row>
    <row r="298" spans="1:6" s="114" customFormat="1">
      <c r="A298" s="79"/>
      <c r="B298" s="266" t="s">
        <v>557</v>
      </c>
      <c r="C298" s="92" t="s">
        <v>3</v>
      </c>
      <c r="D298" s="82">
        <f>D260</f>
        <v>25</v>
      </c>
      <c r="E298" s="93"/>
      <c r="F298" s="82">
        <f t="shared" si="18"/>
        <v>0</v>
      </c>
    </row>
    <row r="299" spans="1:6" s="114" customFormat="1">
      <c r="A299" s="79"/>
      <c r="B299" s="266" t="s">
        <v>558</v>
      </c>
      <c r="C299" s="92" t="s">
        <v>3</v>
      </c>
      <c r="D299" s="82">
        <f>D227+D240</f>
        <v>48</v>
      </c>
      <c r="E299" s="93"/>
      <c r="F299" s="82">
        <f t="shared" si="18"/>
        <v>0</v>
      </c>
    </row>
    <row r="300" spans="1:6" s="114" customFormat="1">
      <c r="A300" s="79"/>
      <c r="B300" s="266" t="s">
        <v>559</v>
      </c>
      <c r="C300" s="92" t="s">
        <v>3</v>
      </c>
      <c r="D300" s="82">
        <f>D228+D241+D261</f>
        <v>81</v>
      </c>
      <c r="E300" s="93"/>
      <c r="F300" s="82">
        <f t="shared" si="18"/>
        <v>0</v>
      </c>
    </row>
    <row r="301" spans="1:6" s="114" customFormat="1">
      <c r="A301" s="79"/>
      <c r="B301" s="266" t="s">
        <v>560</v>
      </c>
      <c r="C301" s="92" t="s">
        <v>3</v>
      </c>
      <c r="D301" s="82">
        <f>D229+D242+D262</f>
        <v>68</v>
      </c>
      <c r="E301" s="93"/>
      <c r="F301" s="82">
        <f t="shared" si="18"/>
        <v>0</v>
      </c>
    </row>
    <row r="302" spans="1:6" s="114" customFormat="1">
      <c r="A302" s="79"/>
      <c r="B302" s="266" t="s">
        <v>561</v>
      </c>
      <c r="C302" s="92" t="s">
        <v>3</v>
      </c>
      <c r="D302" s="82">
        <f>D230</f>
        <v>2</v>
      </c>
      <c r="E302" s="93"/>
      <c r="F302" s="82">
        <f t="shared" si="18"/>
        <v>0</v>
      </c>
    </row>
    <row r="303" spans="1:6" s="114" customFormat="1">
      <c r="A303" s="79"/>
      <c r="B303" s="266" t="s">
        <v>562</v>
      </c>
      <c r="C303" s="92" t="s">
        <v>3</v>
      </c>
      <c r="D303" s="82">
        <f>D231+D243</f>
        <v>26</v>
      </c>
      <c r="E303" s="93"/>
      <c r="F303" s="82">
        <f t="shared" si="18"/>
        <v>0</v>
      </c>
    </row>
    <row r="304" spans="1:6" s="114" customFormat="1">
      <c r="A304" s="79"/>
      <c r="B304" s="267" t="s">
        <v>563</v>
      </c>
      <c r="C304" s="81" t="s">
        <v>4</v>
      </c>
      <c r="D304" s="82">
        <v>4</v>
      </c>
      <c r="E304" s="82"/>
      <c r="F304" s="82">
        <f t="shared" si="18"/>
        <v>0</v>
      </c>
    </row>
    <row r="305" spans="1:6" s="114" customFormat="1">
      <c r="A305" s="79"/>
      <c r="B305" s="267" t="s">
        <v>564</v>
      </c>
      <c r="C305" s="81" t="s">
        <v>2</v>
      </c>
      <c r="D305" s="82">
        <v>8</v>
      </c>
      <c r="E305" s="82"/>
      <c r="F305" s="82">
        <f t="shared" si="18"/>
        <v>0</v>
      </c>
    </row>
    <row r="306" spans="1:6" s="115" customFormat="1">
      <c r="A306" s="88"/>
      <c r="B306" s="89" t="s">
        <v>565</v>
      </c>
      <c r="C306" s="90"/>
      <c r="D306" s="91"/>
      <c r="E306" s="102"/>
      <c r="F306" s="102"/>
    </row>
    <row r="307" spans="1:6" s="114" customFormat="1" ht="47.25">
      <c r="A307" s="79"/>
      <c r="B307" s="268" t="s">
        <v>593</v>
      </c>
      <c r="C307" s="92" t="s">
        <v>157</v>
      </c>
      <c r="D307" s="93">
        <v>1</v>
      </c>
      <c r="E307" s="93"/>
      <c r="F307" s="104">
        <f>E307*D307</f>
        <v>0</v>
      </c>
    </row>
    <row r="308" spans="1:6" s="109" customFormat="1">
      <c r="A308" s="94"/>
      <c r="B308" s="95" t="s">
        <v>396</v>
      </c>
      <c r="C308" s="106"/>
      <c r="D308" s="107"/>
      <c r="E308" s="108"/>
      <c r="F308" s="116">
        <f>SUM(F8:F307)</f>
        <v>0</v>
      </c>
    </row>
    <row r="309" spans="1:6" s="120" customFormat="1">
      <c r="A309" s="96"/>
      <c r="B309" s="97" t="s">
        <v>566</v>
      </c>
      <c r="C309" s="117"/>
      <c r="D309" s="118"/>
      <c r="E309" s="119"/>
      <c r="F309" s="119"/>
    </row>
    <row r="310" spans="1:6" s="114" customFormat="1">
      <c r="A310" s="79"/>
      <c r="B310" s="121" t="s">
        <v>457</v>
      </c>
      <c r="C310" s="122" t="s">
        <v>2</v>
      </c>
      <c r="D310" s="122">
        <v>1</v>
      </c>
      <c r="E310" s="82"/>
      <c r="F310" s="82">
        <f>E310*D310</f>
        <v>0</v>
      </c>
    </row>
    <row r="311" spans="1:6" s="114" customFormat="1">
      <c r="A311" s="79"/>
      <c r="B311" s="121" t="s">
        <v>458</v>
      </c>
      <c r="C311" s="122" t="s">
        <v>2</v>
      </c>
      <c r="D311" s="122">
        <v>1</v>
      </c>
      <c r="E311" s="82"/>
      <c r="F311" s="82">
        <f>E311*D311</f>
        <v>0</v>
      </c>
    </row>
    <row r="312" spans="1:6" s="114" customFormat="1">
      <c r="A312" s="79"/>
      <c r="B312" s="121" t="s">
        <v>394</v>
      </c>
      <c r="C312" s="122" t="s">
        <v>2</v>
      </c>
      <c r="D312" s="122">
        <v>1</v>
      </c>
      <c r="E312" s="82"/>
      <c r="F312" s="82">
        <f>E312*D312</f>
        <v>0</v>
      </c>
    </row>
    <row r="313" spans="1:6" s="114" customFormat="1">
      <c r="A313" s="79"/>
      <c r="B313" s="203" t="s">
        <v>459</v>
      </c>
      <c r="C313" s="122" t="s">
        <v>2</v>
      </c>
      <c r="D313" s="113">
        <v>20</v>
      </c>
      <c r="E313" s="82"/>
      <c r="F313" s="82">
        <f>E313*D313</f>
        <v>0</v>
      </c>
    </row>
    <row r="314" spans="1:6" s="114" customFormat="1">
      <c r="A314" s="79"/>
      <c r="B314" s="203" t="s">
        <v>460</v>
      </c>
      <c r="C314" s="122" t="s">
        <v>2</v>
      </c>
      <c r="D314" s="113">
        <v>1</v>
      </c>
      <c r="E314" s="82"/>
      <c r="F314" s="82">
        <f>E314*D314</f>
        <v>0</v>
      </c>
    </row>
    <row r="315" spans="1:6" s="126" customFormat="1">
      <c r="A315" s="94"/>
      <c r="B315" s="95" t="s">
        <v>397</v>
      </c>
      <c r="C315" s="123"/>
      <c r="D315" s="124"/>
      <c r="E315" s="125"/>
      <c r="F315" s="116">
        <f>SUM(F310:F314)</f>
        <v>0</v>
      </c>
    </row>
    <row r="316" spans="1:6" s="127" customFormat="1">
      <c r="A316" s="98"/>
      <c r="B316" s="99" t="s">
        <v>567</v>
      </c>
      <c r="C316" s="100"/>
      <c r="D316" s="101"/>
      <c r="E316" s="105"/>
      <c r="F316" s="103">
        <f>F315+F308</f>
        <v>0</v>
      </c>
    </row>
  </sheetData>
  <autoFilter ref="A5:F316" xr:uid="{00000000-0009-0000-0000-000003000000}">
    <sortState xmlns:xlrd2="http://schemas.microsoft.com/office/spreadsheetml/2017/richdata2" ref="A6:F157">
      <sortCondition ref="A5:A157"/>
    </sortState>
  </autoFilter>
  <mergeCells count="3">
    <mergeCell ref="A3:F3"/>
    <mergeCell ref="A4:F4"/>
    <mergeCell ref="A6:E6"/>
  </mergeCells>
  <phoneticPr fontId="27" type="noConversion"/>
  <pageMargins left="0.51181102362204722" right="0.31496062992125984" top="0.15748031496062992" bottom="0.15748031496062992" header="0.11811023622047245" footer="0.11811023622047245"/>
  <pageSetup paperSize="9" scale="60" fitToHeight="4" orientation="portrait" horizontalDpi="4294967295" verticalDpi="4294967295"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4:H13"/>
  <sheetViews>
    <sheetView workbookViewId="0">
      <selection activeCell="D14" sqref="D14"/>
    </sheetView>
  </sheetViews>
  <sheetFormatPr defaultRowHeight="15"/>
  <cols>
    <col min="2" max="2" width="13.28515625" customWidth="1"/>
    <col min="3" max="4" width="12.5703125" bestFit="1" customWidth="1"/>
    <col min="5" max="7" width="11.5703125" bestFit="1" customWidth="1"/>
    <col min="8" max="8" width="10" bestFit="1" customWidth="1"/>
  </cols>
  <sheetData>
    <row r="4" spans="2:8">
      <c r="B4" t="s">
        <v>8</v>
      </c>
      <c r="C4" s="51" t="e">
        <f>#REF!</f>
        <v>#REF!</v>
      </c>
      <c r="F4" s="51"/>
      <c r="G4" s="51"/>
    </row>
    <row r="5" spans="2:8">
      <c r="B5" t="s">
        <v>466</v>
      </c>
      <c r="C5" s="51" t="e">
        <f>#REF!</f>
        <v>#REF!</v>
      </c>
      <c r="F5" s="51"/>
      <c r="G5" s="51"/>
    </row>
    <row r="6" spans="2:8">
      <c r="B6" t="s">
        <v>467</v>
      </c>
      <c r="C6" s="51" t="e">
        <f>#REF!</f>
        <v>#REF!</v>
      </c>
      <c r="F6" s="51"/>
      <c r="G6" s="51"/>
    </row>
    <row r="7" spans="2:8">
      <c r="B7" t="s">
        <v>468</v>
      </c>
      <c r="C7" s="51">
        <f>ИТП!F259</f>
        <v>0</v>
      </c>
      <c r="F7" s="51"/>
    </row>
    <row r="8" spans="2:8">
      <c r="B8" t="s">
        <v>447</v>
      </c>
      <c r="C8" s="51" t="e">
        <f>SUM(C4:C7)</f>
        <v>#REF!</v>
      </c>
      <c r="D8" s="51"/>
      <c r="F8" s="51"/>
      <c r="G8" s="51"/>
    </row>
    <row r="9" spans="2:8">
      <c r="D9" s="51"/>
    </row>
    <row r="11" spans="2:8">
      <c r="G11" s="51"/>
      <c r="H11" s="51"/>
    </row>
    <row r="12" spans="2:8">
      <c r="G12" s="51"/>
      <c r="H12" s="51"/>
    </row>
    <row r="13" spans="2:8">
      <c r="G13" s="51"/>
      <c r="H13" s="51"/>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pageSetUpPr fitToPage="1"/>
  </sheetPr>
  <dimension ref="A1:F810"/>
  <sheetViews>
    <sheetView zoomScale="70" zoomScaleNormal="70" zoomScaleSheetLayoutView="70" workbookViewId="0">
      <pane ySplit="4" topLeftCell="A272" activePane="bottomLeft" state="frozen"/>
      <selection pane="bottomLeft" activeCell="B299" sqref="B299"/>
    </sheetView>
  </sheetViews>
  <sheetFormatPr defaultColWidth="8.85546875" defaultRowHeight="15.75"/>
  <cols>
    <col min="1" max="1" width="8.7109375" style="1" customWidth="1"/>
    <col min="2" max="2" width="117.5703125" style="1" customWidth="1"/>
    <col min="3" max="3" width="9.28515625" style="1" bestFit="1" customWidth="1"/>
    <col min="4" max="4" width="10" style="1" bestFit="1" customWidth="1"/>
    <col min="5" max="5" width="25" style="25" customWidth="1"/>
    <col min="6" max="16384" width="8.85546875" style="1"/>
  </cols>
  <sheetData>
    <row r="1" spans="1:5">
      <c r="A1" s="555"/>
      <c r="B1" s="555"/>
      <c r="C1" s="555"/>
    </row>
    <row r="2" spans="1:5">
      <c r="A2" s="556" t="s">
        <v>426</v>
      </c>
      <c r="B2" s="556"/>
      <c r="C2" s="556"/>
    </row>
    <row r="3" spans="1:5">
      <c r="A3" s="557"/>
      <c r="B3" s="557"/>
      <c r="C3" s="557"/>
    </row>
    <row r="4" spans="1:5" s="28" customFormat="1" ht="33" customHeight="1">
      <c r="A4" s="16" t="s">
        <v>0</v>
      </c>
      <c r="B4" s="16" t="s">
        <v>1</v>
      </c>
      <c r="C4" s="16" t="s">
        <v>240</v>
      </c>
      <c r="D4" s="26" t="s">
        <v>427</v>
      </c>
      <c r="E4" s="27" t="s">
        <v>428</v>
      </c>
    </row>
    <row r="5" spans="1:5" s="28" customFormat="1">
      <c r="A5" s="10">
        <v>1</v>
      </c>
      <c r="B5" s="24" t="s">
        <v>193</v>
      </c>
      <c r="C5" s="4" t="s">
        <v>2</v>
      </c>
      <c r="D5" s="2"/>
      <c r="E5" s="12">
        <v>15</v>
      </c>
    </row>
    <row r="6" spans="1:5">
      <c r="A6" s="10">
        <f>A5+1</f>
        <v>2</v>
      </c>
      <c r="B6" s="29" t="s">
        <v>61</v>
      </c>
      <c r="C6" s="30"/>
      <c r="D6" s="2"/>
      <c r="E6" s="22"/>
    </row>
    <row r="7" spans="1:5">
      <c r="A7" s="10">
        <f t="shared" ref="A7:A70" si="0">A6+1</f>
        <v>3</v>
      </c>
      <c r="B7" s="23" t="s">
        <v>24</v>
      </c>
      <c r="C7" s="4" t="s">
        <v>30</v>
      </c>
      <c r="D7" s="2"/>
      <c r="E7" s="12">
        <v>420</v>
      </c>
    </row>
    <row r="8" spans="1:5">
      <c r="A8" s="10">
        <f t="shared" si="0"/>
        <v>4</v>
      </c>
      <c r="B8" s="31" t="s">
        <v>364</v>
      </c>
      <c r="C8" s="4" t="s">
        <v>2</v>
      </c>
      <c r="D8" s="9"/>
      <c r="E8" s="12">
        <v>4080</v>
      </c>
    </row>
    <row r="9" spans="1:5">
      <c r="A9" s="10">
        <f t="shared" si="0"/>
        <v>5</v>
      </c>
      <c r="B9" s="23" t="s">
        <v>345</v>
      </c>
      <c r="C9" s="4" t="s">
        <v>2</v>
      </c>
      <c r="D9" s="2"/>
      <c r="E9" s="12">
        <v>5872</v>
      </c>
    </row>
    <row r="10" spans="1:5">
      <c r="A10" s="10">
        <f t="shared" si="0"/>
        <v>6</v>
      </c>
      <c r="B10" s="23" t="s">
        <v>352</v>
      </c>
      <c r="C10" s="4" t="s">
        <v>2</v>
      </c>
      <c r="D10" s="2"/>
      <c r="E10" s="12">
        <v>5872</v>
      </c>
    </row>
    <row r="11" spans="1:5">
      <c r="A11" s="10">
        <f t="shared" si="0"/>
        <v>7</v>
      </c>
      <c r="B11" s="24" t="s">
        <v>86</v>
      </c>
      <c r="C11" s="4" t="s">
        <v>2</v>
      </c>
      <c r="D11" s="2"/>
      <c r="E11" s="12">
        <v>12</v>
      </c>
    </row>
    <row r="12" spans="1:5">
      <c r="A12" s="10">
        <f t="shared" si="0"/>
        <v>8</v>
      </c>
      <c r="B12" s="24" t="s">
        <v>112</v>
      </c>
      <c r="C12" s="4" t="s">
        <v>2</v>
      </c>
      <c r="D12" s="2"/>
      <c r="E12" s="12">
        <v>274.60000000000002</v>
      </c>
    </row>
    <row r="13" spans="1:5">
      <c r="A13" s="10">
        <f t="shared" si="0"/>
        <v>9</v>
      </c>
      <c r="B13" s="23" t="s">
        <v>203</v>
      </c>
      <c r="C13" s="4" t="s">
        <v>2</v>
      </c>
      <c r="D13" s="2"/>
      <c r="E13" s="12">
        <v>1060</v>
      </c>
    </row>
    <row r="14" spans="1:5">
      <c r="A14" s="10">
        <f t="shared" si="0"/>
        <v>10</v>
      </c>
      <c r="B14" s="32" t="s">
        <v>16</v>
      </c>
      <c r="C14" s="30" t="s">
        <v>2</v>
      </c>
      <c r="D14" s="2"/>
      <c r="E14" s="47">
        <v>9.85</v>
      </c>
    </row>
    <row r="15" spans="1:5">
      <c r="A15" s="10">
        <f t="shared" si="0"/>
        <v>11</v>
      </c>
      <c r="B15" s="23" t="s">
        <v>272</v>
      </c>
      <c r="C15" s="4" t="s">
        <v>2</v>
      </c>
      <c r="D15" s="2"/>
      <c r="E15" s="11">
        <v>370</v>
      </c>
    </row>
    <row r="16" spans="1:5">
      <c r="A16" s="10">
        <f t="shared" si="0"/>
        <v>12</v>
      </c>
      <c r="B16" s="24" t="s">
        <v>5</v>
      </c>
      <c r="C16" s="4" t="s">
        <v>2</v>
      </c>
      <c r="D16" s="2"/>
      <c r="E16" s="11">
        <v>2</v>
      </c>
    </row>
    <row r="17" spans="1:5">
      <c r="A17" s="10">
        <f t="shared" si="0"/>
        <v>13</v>
      </c>
      <c r="B17" s="23" t="s">
        <v>225</v>
      </c>
      <c r="C17" s="4" t="s">
        <v>2</v>
      </c>
      <c r="D17" s="2"/>
      <c r="E17" s="11">
        <v>1.5</v>
      </c>
    </row>
    <row r="18" spans="1:5">
      <c r="A18" s="10">
        <f t="shared" si="0"/>
        <v>14</v>
      </c>
      <c r="B18" s="23" t="s">
        <v>27</v>
      </c>
      <c r="C18" s="4" t="s">
        <v>2</v>
      </c>
      <c r="D18" s="2"/>
      <c r="E18" s="11">
        <v>1.5</v>
      </c>
    </row>
    <row r="19" spans="1:5">
      <c r="A19" s="10">
        <f t="shared" si="0"/>
        <v>15</v>
      </c>
      <c r="B19" s="23" t="s">
        <v>18</v>
      </c>
      <c r="C19" s="4" t="s">
        <v>19</v>
      </c>
      <c r="D19" s="2"/>
      <c r="E19" s="11">
        <v>150</v>
      </c>
    </row>
    <row r="20" spans="1:5">
      <c r="A20" s="10">
        <f t="shared" si="0"/>
        <v>16</v>
      </c>
      <c r="B20" s="23" t="s">
        <v>82</v>
      </c>
      <c r="C20" s="4" t="s">
        <v>2</v>
      </c>
      <c r="D20" s="2"/>
      <c r="E20" s="22">
        <f>6900</f>
        <v>6900</v>
      </c>
    </row>
    <row r="21" spans="1:5">
      <c r="A21" s="10">
        <f t="shared" si="0"/>
        <v>17</v>
      </c>
      <c r="B21" s="23" t="s">
        <v>34</v>
      </c>
      <c r="C21" s="4" t="s">
        <v>2</v>
      </c>
      <c r="D21" s="2"/>
      <c r="E21" s="11">
        <v>181.5</v>
      </c>
    </row>
    <row r="22" spans="1:5">
      <c r="A22" s="10">
        <f t="shared" si="0"/>
        <v>18</v>
      </c>
      <c r="B22" s="23" t="s">
        <v>33</v>
      </c>
      <c r="C22" s="4" t="s">
        <v>2</v>
      </c>
      <c r="D22" s="2"/>
      <c r="E22" s="11">
        <v>240.9</v>
      </c>
    </row>
    <row r="23" spans="1:5">
      <c r="A23" s="10">
        <f t="shared" si="0"/>
        <v>19</v>
      </c>
      <c r="B23" s="23" t="s">
        <v>83</v>
      </c>
      <c r="C23" s="4" t="s">
        <v>2</v>
      </c>
      <c r="D23" s="2"/>
      <c r="E23" s="11">
        <v>101</v>
      </c>
    </row>
    <row r="24" spans="1:5">
      <c r="A24" s="10">
        <f t="shared" si="0"/>
        <v>20</v>
      </c>
      <c r="B24" s="23" t="s">
        <v>79</v>
      </c>
      <c r="C24" s="4" t="s">
        <v>2</v>
      </c>
      <c r="D24" s="2"/>
      <c r="E24" s="11">
        <v>119.97</v>
      </c>
    </row>
    <row r="25" spans="1:5">
      <c r="A25" s="10">
        <f t="shared" si="0"/>
        <v>21</v>
      </c>
      <c r="B25" s="23" t="s">
        <v>145</v>
      </c>
      <c r="C25" s="4" t="s">
        <v>3</v>
      </c>
      <c r="D25" s="2"/>
      <c r="E25" s="11">
        <v>21</v>
      </c>
    </row>
    <row r="26" spans="1:5">
      <c r="A26" s="10">
        <f t="shared" si="0"/>
        <v>22</v>
      </c>
      <c r="B26" s="23" t="s">
        <v>235</v>
      </c>
      <c r="C26" s="4" t="s">
        <v>2</v>
      </c>
      <c r="D26" s="2"/>
      <c r="E26" s="12">
        <v>229</v>
      </c>
    </row>
    <row r="27" spans="1:5">
      <c r="A27" s="10">
        <f t="shared" si="0"/>
        <v>23</v>
      </c>
      <c r="B27" s="23" t="s">
        <v>204</v>
      </c>
      <c r="C27" s="4" t="s">
        <v>2</v>
      </c>
      <c r="D27" s="2"/>
      <c r="E27" s="12">
        <v>110</v>
      </c>
    </row>
    <row r="28" spans="1:5">
      <c r="A28" s="10">
        <f t="shared" si="0"/>
        <v>24</v>
      </c>
      <c r="B28" s="23" t="s">
        <v>234</v>
      </c>
      <c r="C28" s="4" t="s">
        <v>2</v>
      </c>
      <c r="D28" s="2"/>
      <c r="E28" s="12">
        <v>156</v>
      </c>
    </row>
    <row r="29" spans="1:5">
      <c r="A29" s="10">
        <f t="shared" si="0"/>
        <v>25</v>
      </c>
      <c r="B29" s="23" t="s">
        <v>218</v>
      </c>
      <c r="C29" s="4" t="s">
        <v>30</v>
      </c>
      <c r="D29" s="2"/>
      <c r="E29" s="11">
        <v>85</v>
      </c>
    </row>
    <row r="30" spans="1:5">
      <c r="A30" s="10">
        <f t="shared" si="0"/>
        <v>26</v>
      </c>
      <c r="B30" s="23" t="s">
        <v>23</v>
      </c>
      <c r="C30" s="4" t="s">
        <v>30</v>
      </c>
      <c r="D30" s="2"/>
      <c r="E30" s="11">
        <v>85</v>
      </c>
    </row>
    <row r="31" spans="1:5">
      <c r="A31" s="10">
        <f t="shared" si="0"/>
        <v>27</v>
      </c>
      <c r="B31" s="32" t="s">
        <v>29</v>
      </c>
      <c r="C31" s="30" t="s">
        <v>2</v>
      </c>
      <c r="D31" s="2"/>
      <c r="E31" s="22"/>
    </row>
    <row r="32" spans="1:5">
      <c r="A32" s="10">
        <f t="shared" si="0"/>
        <v>28</v>
      </c>
      <c r="B32" s="31" t="s">
        <v>118</v>
      </c>
      <c r="C32" s="4" t="s">
        <v>2</v>
      </c>
      <c r="D32" s="2"/>
      <c r="E32" s="11">
        <v>0.55000000000000004</v>
      </c>
    </row>
    <row r="33" spans="1:5">
      <c r="A33" s="10">
        <f t="shared" si="0"/>
        <v>29</v>
      </c>
      <c r="B33" s="23" t="s">
        <v>141</v>
      </c>
      <c r="C33" s="4" t="s">
        <v>2</v>
      </c>
      <c r="D33" s="2"/>
      <c r="E33" s="11">
        <v>0.55000000000000004</v>
      </c>
    </row>
    <row r="34" spans="1:5">
      <c r="A34" s="10">
        <f t="shared" si="0"/>
        <v>30</v>
      </c>
      <c r="B34" s="32" t="s">
        <v>17</v>
      </c>
      <c r="C34" s="30" t="s">
        <v>2</v>
      </c>
      <c r="D34" s="2"/>
      <c r="E34" s="11">
        <v>5.6</v>
      </c>
    </row>
    <row r="35" spans="1:5">
      <c r="A35" s="10">
        <f t="shared" si="0"/>
        <v>31</v>
      </c>
      <c r="B35" s="32" t="s">
        <v>60</v>
      </c>
      <c r="C35" s="30" t="s">
        <v>2</v>
      </c>
      <c r="D35" s="2"/>
      <c r="E35" s="33">
        <v>6.2</v>
      </c>
    </row>
    <row r="36" spans="1:5">
      <c r="A36" s="10">
        <f t="shared" si="0"/>
        <v>32</v>
      </c>
      <c r="B36" s="23" t="s">
        <v>42</v>
      </c>
      <c r="C36" s="4" t="s">
        <v>2</v>
      </c>
      <c r="D36" s="2"/>
      <c r="E36" s="11">
        <v>46</v>
      </c>
    </row>
    <row r="37" spans="1:5">
      <c r="A37" s="10">
        <f t="shared" si="0"/>
        <v>33</v>
      </c>
      <c r="B37" s="23" t="s">
        <v>198</v>
      </c>
      <c r="C37" s="4" t="s">
        <v>2</v>
      </c>
      <c r="D37" s="2"/>
      <c r="E37" s="12">
        <v>3638.48</v>
      </c>
    </row>
    <row r="38" spans="1:5">
      <c r="A38" s="10">
        <f t="shared" si="0"/>
        <v>34</v>
      </c>
      <c r="B38" s="24" t="s">
        <v>160</v>
      </c>
      <c r="C38" s="4" t="s">
        <v>2</v>
      </c>
      <c r="D38" s="2"/>
      <c r="E38" s="12">
        <v>5359.96</v>
      </c>
    </row>
    <row r="39" spans="1:5">
      <c r="A39" s="10">
        <f t="shared" si="0"/>
        <v>35</v>
      </c>
      <c r="B39" s="24" t="s">
        <v>159</v>
      </c>
      <c r="C39" s="4" t="s">
        <v>2</v>
      </c>
      <c r="D39" s="2"/>
      <c r="E39" s="12">
        <v>44337.13</v>
      </c>
    </row>
    <row r="40" spans="1:5">
      <c r="A40" s="10">
        <f t="shared" si="0"/>
        <v>36</v>
      </c>
      <c r="B40" s="24" t="s">
        <v>161</v>
      </c>
      <c r="C40" s="4" t="s">
        <v>2</v>
      </c>
      <c r="D40" s="2"/>
      <c r="E40" s="12">
        <v>2146.19</v>
      </c>
    </row>
    <row r="41" spans="1:5">
      <c r="A41" s="10">
        <f t="shared" si="0"/>
        <v>37</v>
      </c>
      <c r="B41" s="24" t="s">
        <v>162</v>
      </c>
      <c r="C41" s="4" t="s">
        <v>2</v>
      </c>
      <c r="D41" s="2"/>
      <c r="E41" s="12">
        <v>2449.84</v>
      </c>
    </row>
    <row r="42" spans="1:5">
      <c r="A42" s="10">
        <f t="shared" si="0"/>
        <v>38</v>
      </c>
      <c r="B42" s="23" t="s">
        <v>197</v>
      </c>
      <c r="C42" s="4" t="s">
        <v>2</v>
      </c>
      <c r="D42" s="2"/>
      <c r="E42" s="12">
        <v>2895.7</v>
      </c>
    </row>
    <row r="43" spans="1:5">
      <c r="A43" s="10">
        <f t="shared" si="0"/>
        <v>39</v>
      </c>
      <c r="B43" s="34" t="s">
        <v>385</v>
      </c>
      <c r="C43" s="2" t="s">
        <v>2</v>
      </c>
      <c r="D43" s="2"/>
      <c r="E43" s="12">
        <v>705.69</v>
      </c>
    </row>
    <row r="44" spans="1:5">
      <c r="A44" s="10">
        <f t="shared" si="0"/>
        <v>40</v>
      </c>
      <c r="B44" s="34" t="s">
        <v>387</v>
      </c>
      <c r="C44" s="2" t="s">
        <v>2</v>
      </c>
      <c r="D44" s="2"/>
      <c r="E44" s="22"/>
    </row>
    <row r="45" spans="1:5">
      <c r="A45" s="10">
        <f t="shared" si="0"/>
        <v>41</v>
      </c>
      <c r="B45" s="23" t="s">
        <v>362</v>
      </c>
      <c r="C45" s="4" t="s">
        <v>2</v>
      </c>
      <c r="D45" s="2"/>
      <c r="E45" s="12">
        <v>289.33999999999997</v>
      </c>
    </row>
    <row r="46" spans="1:5">
      <c r="A46" s="10">
        <f t="shared" si="0"/>
        <v>42</v>
      </c>
      <c r="B46" s="24" t="s">
        <v>350</v>
      </c>
      <c r="C46" s="4" t="s">
        <v>2</v>
      </c>
      <c r="D46" s="2"/>
      <c r="E46" s="12">
        <v>698</v>
      </c>
    </row>
    <row r="47" spans="1:5">
      <c r="A47" s="10">
        <f t="shared" si="0"/>
        <v>43</v>
      </c>
      <c r="B47" s="23" t="s">
        <v>338</v>
      </c>
      <c r="C47" s="4" t="s">
        <v>2</v>
      </c>
      <c r="D47" s="2"/>
      <c r="E47" s="12">
        <v>2880</v>
      </c>
    </row>
    <row r="48" spans="1:5">
      <c r="A48" s="10">
        <f t="shared" si="0"/>
        <v>44</v>
      </c>
      <c r="B48" s="24" t="s">
        <v>196</v>
      </c>
      <c r="C48" s="4" t="s">
        <v>2</v>
      </c>
      <c r="D48" s="2"/>
      <c r="E48" s="12">
        <v>3356</v>
      </c>
    </row>
    <row r="49" spans="1:5">
      <c r="A49" s="10">
        <f t="shared" si="0"/>
        <v>45</v>
      </c>
      <c r="B49" s="23" t="s">
        <v>239</v>
      </c>
      <c r="C49" s="4" t="s">
        <v>2</v>
      </c>
      <c r="D49" s="2"/>
      <c r="E49" s="12">
        <v>765</v>
      </c>
    </row>
    <row r="50" spans="1:5">
      <c r="A50" s="10">
        <f t="shared" si="0"/>
        <v>46</v>
      </c>
      <c r="B50" s="24" t="s">
        <v>64</v>
      </c>
      <c r="C50" s="4" t="s">
        <v>2</v>
      </c>
      <c r="D50" s="2"/>
      <c r="E50" s="12">
        <v>2880</v>
      </c>
    </row>
    <row r="51" spans="1:5">
      <c r="A51" s="10">
        <f t="shared" si="0"/>
        <v>47</v>
      </c>
      <c r="B51" s="17" t="s">
        <v>395</v>
      </c>
      <c r="C51" s="4" t="s">
        <v>4</v>
      </c>
      <c r="D51" s="2"/>
      <c r="E51" s="22">
        <v>793.65</v>
      </c>
    </row>
    <row r="52" spans="1:5">
      <c r="A52" s="10">
        <f t="shared" si="0"/>
        <v>48</v>
      </c>
      <c r="B52" s="31" t="s">
        <v>121</v>
      </c>
      <c r="C52" s="4" t="s">
        <v>2</v>
      </c>
      <c r="D52" s="2"/>
      <c r="E52" s="11">
        <v>23</v>
      </c>
    </row>
    <row r="53" spans="1:5">
      <c r="A53" s="10">
        <f t="shared" si="0"/>
        <v>49</v>
      </c>
      <c r="B53" s="23" t="s">
        <v>155</v>
      </c>
      <c r="C53" s="4" t="s">
        <v>2</v>
      </c>
      <c r="D53" s="2"/>
      <c r="E53" s="11">
        <v>27</v>
      </c>
    </row>
    <row r="54" spans="1:5">
      <c r="A54" s="10">
        <f t="shared" si="0"/>
        <v>50</v>
      </c>
      <c r="B54" s="23" t="s">
        <v>140</v>
      </c>
      <c r="C54" s="4" t="s">
        <v>2</v>
      </c>
      <c r="D54" s="2"/>
      <c r="E54" s="35">
        <v>3920</v>
      </c>
    </row>
    <row r="55" spans="1:5">
      <c r="A55" s="10">
        <f t="shared" si="0"/>
        <v>51</v>
      </c>
      <c r="B55" s="31" t="s">
        <v>53</v>
      </c>
      <c r="C55" s="4" t="s">
        <v>2</v>
      </c>
      <c r="D55" s="2"/>
      <c r="E55" s="11">
        <v>22.8</v>
      </c>
    </row>
    <row r="56" spans="1:5">
      <c r="A56" s="10">
        <f t="shared" si="0"/>
        <v>52</v>
      </c>
      <c r="B56" s="23" t="s">
        <v>38</v>
      </c>
      <c r="C56" s="4" t="s">
        <v>2</v>
      </c>
      <c r="D56" s="2"/>
      <c r="E56" s="11">
        <v>32.54</v>
      </c>
    </row>
    <row r="57" spans="1:5">
      <c r="A57" s="10">
        <f t="shared" si="0"/>
        <v>53</v>
      </c>
      <c r="B57" s="23" t="s">
        <v>93</v>
      </c>
      <c r="C57" s="4" t="s">
        <v>157</v>
      </c>
      <c r="D57" s="2"/>
      <c r="E57" s="22"/>
    </row>
    <row r="58" spans="1:5">
      <c r="A58" s="10">
        <f t="shared" si="0"/>
        <v>54</v>
      </c>
      <c r="B58" s="24" t="s">
        <v>354</v>
      </c>
      <c r="C58" s="4" t="s">
        <v>157</v>
      </c>
      <c r="D58" s="2"/>
      <c r="E58" s="22"/>
    </row>
    <row r="59" spans="1:5">
      <c r="A59" s="10">
        <f t="shared" si="0"/>
        <v>55</v>
      </c>
      <c r="B59" s="23" t="s">
        <v>67</v>
      </c>
      <c r="C59" s="4" t="s">
        <v>2</v>
      </c>
      <c r="D59" s="36"/>
      <c r="E59" s="11">
        <v>50.88</v>
      </c>
    </row>
    <row r="60" spans="1:5" s="20" customFormat="1">
      <c r="A60" s="10">
        <f t="shared" si="0"/>
        <v>56</v>
      </c>
      <c r="B60" s="24" t="s">
        <v>58</v>
      </c>
      <c r="C60" s="4" t="s">
        <v>2</v>
      </c>
      <c r="D60" s="2"/>
      <c r="E60" s="11">
        <v>61.05</v>
      </c>
    </row>
    <row r="61" spans="1:5">
      <c r="A61" s="10">
        <f t="shared" si="0"/>
        <v>57</v>
      </c>
      <c r="B61" s="24" t="s">
        <v>183</v>
      </c>
      <c r="C61" s="4" t="s">
        <v>2</v>
      </c>
      <c r="D61" s="2"/>
      <c r="E61" s="12">
        <v>386.54</v>
      </c>
    </row>
    <row r="62" spans="1:5">
      <c r="A62" s="10">
        <f t="shared" si="0"/>
        <v>58</v>
      </c>
      <c r="B62" s="24" t="s">
        <v>55</v>
      </c>
      <c r="C62" s="4" t="s">
        <v>2</v>
      </c>
      <c r="D62" s="2"/>
      <c r="E62" s="12">
        <v>306</v>
      </c>
    </row>
    <row r="63" spans="1:5">
      <c r="A63" s="10">
        <f t="shared" si="0"/>
        <v>59</v>
      </c>
      <c r="B63" s="34" t="s">
        <v>382</v>
      </c>
      <c r="C63" s="2" t="s">
        <v>2</v>
      </c>
      <c r="D63" s="2"/>
      <c r="E63" s="12">
        <v>128.87</v>
      </c>
    </row>
    <row r="64" spans="1:5">
      <c r="A64" s="10">
        <f t="shared" si="0"/>
        <v>60</v>
      </c>
      <c r="B64" s="23" t="s">
        <v>217</v>
      </c>
      <c r="C64" s="4" t="s">
        <v>2</v>
      </c>
      <c r="D64" s="2"/>
      <c r="E64" s="12">
        <v>128.87</v>
      </c>
    </row>
    <row r="65" spans="1:5">
      <c r="A65" s="10">
        <f t="shared" si="0"/>
        <v>61</v>
      </c>
      <c r="B65" s="23" t="s">
        <v>330</v>
      </c>
      <c r="C65" s="4" t="s">
        <v>2</v>
      </c>
      <c r="D65" s="2"/>
      <c r="E65" s="12">
        <v>386.54</v>
      </c>
    </row>
    <row r="66" spans="1:5">
      <c r="A66" s="10">
        <f t="shared" si="0"/>
        <v>62</v>
      </c>
      <c r="B66" s="23" t="s">
        <v>180</v>
      </c>
      <c r="C66" s="4" t="s">
        <v>2</v>
      </c>
      <c r="D66" s="2"/>
      <c r="E66" s="12">
        <v>1187</v>
      </c>
    </row>
    <row r="67" spans="1:5">
      <c r="A67" s="10">
        <f t="shared" si="0"/>
        <v>63</v>
      </c>
      <c r="B67" s="23" t="s">
        <v>266</v>
      </c>
      <c r="C67" s="4" t="s">
        <v>2</v>
      </c>
      <c r="D67" s="2"/>
      <c r="E67" s="12">
        <v>1187</v>
      </c>
    </row>
    <row r="68" spans="1:5">
      <c r="A68" s="10">
        <f t="shared" si="0"/>
        <v>64</v>
      </c>
      <c r="B68" s="23" t="s">
        <v>259</v>
      </c>
      <c r="C68" s="4" t="s">
        <v>2</v>
      </c>
      <c r="D68" s="2"/>
      <c r="E68" s="12">
        <v>386.54</v>
      </c>
    </row>
    <row r="69" spans="1:5">
      <c r="A69" s="10">
        <f t="shared" si="0"/>
        <v>65</v>
      </c>
      <c r="B69" s="23" t="s">
        <v>178</v>
      </c>
      <c r="C69" s="4" t="s">
        <v>2</v>
      </c>
      <c r="D69" s="2"/>
      <c r="E69" s="12">
        <v>128.87</v>
      </c>
    </row>
    <row r="70" spans="1:5">
      <c r="A70" s="10">
        <f t="shared" si="0"/>
        <v>66</v>
      </c>
      <c r="B70" s="23" t="s">
        <v>248</v>
      </c>
      <c r="C70" s="4" t="s">
        <v>2</v>
      </c>
      <c r="D70" s="2"/>
      <c r="E70" s="12">
        <v>128.87</v>
      </c>
    </row>
    <row r="71" spans="1:5">
      <c r="A71" s="10">
        <f t="shared" ref="A71:A134" si="1">A70+1</f>
        <v>67</v>
      </c>
      <c r="B71" s="31" t="s">
        <v>268</v>
      </c>
      <c r="C71" s="4" t="s">
        <v>2</v>
      </c>
      <c r="D71" s="2"/>
      <c r="E71" s="12">
        <v>128.87</v>
      </c>
    </row>
    <row r="72" spans="1:5">
      <c r="A72" s="10">
        <f t="shared" si="1"/>
        <v>68</v>
      </c>
      <c r="B72" s="31" t="s">
        <v>269</v>
      </c>
      <c r="C72" s="4" t="s">
        <v>2</v>
      </c>
      <c r="D72" s="2"/>
      <c r="E72" s="12">
        <v>128.87</v>
      </c>
    </row>
    <row r="73" spans="1:5">
      <c r="A73" s="10">
        <f t="shared" si="1"/>
        <v>69</v>
      </c>
      <c r="B73" s="23" t="s">
        <v>181</v>
      </c>
      <c r="C73" s="4" t="s">
        <v>2</v>
      </c>
      <c r="D73" s="2"/>
      <c r="E73" s="12">
        <v>128.87</v>
      </c>
    </row>
    <row r="74" spans="1:5">
      <c r="A74" s="10">
        <f t="shared" si="1"/>
        <v>70</v>
      </c>
      <c r="B74" s="23" t="s">
        <v>285</v>
      </c>
      <c r="C74" s="4" t="s">
        <v>2</v>
      </c>
      <c r="D74" s="2"/>
      <c r="E74" s="12">
        <v>128.87</v>
      </c>
    </row>
    <row r="75" spans="1:5">
      <c r="A75" s="10">
        <f t="shared" si="1"/>
        <v>71</v>
      </c>
      <c r="B75" s="23" t="s">
        <v>185</v>
      </c>
      <c r="C75" s="4" t="s">
        <v>2</v>
      </c>
      <c r="D75" s="2"/>
      <c r="E75" s="12">
        <v>128.87</v>
      </c>
    </row>
    <row r="76" spans="1:5">
      <c r="A76" s="10">
        <f t="shared" si="1"/>
        <v>72</v>
      </c>
      <c r="B76" s="23" t="s">
        <v>337</v>
      </c>
      <c r="C76" s="4" t="s">
        <v>2</v>
      </c>
      <c r="D76" s="2"/>
      <c r="E76" s="12">
        <v>128.87</v>
      </c>
    </row>
    <row r="77" spans="1:5">
      <c r="A77" s="10">
        <f t="shared" si="1"/>
        <v>73</v>
      </c>
      <c r="B77" s="23" t="s">
        <v>260</v>
      </c>
      <c r="C77" s="4" t="s">
        <v>2</v>
      </c>
      <c r="D77" s="2"/>
      <c r="E77" s="12">
        <v>128.87</v>
      </c>
    </row>
    <row r="78" spans="1:5">
      <c r="A78" s="10">
        <f t="shared" si="1"/>
        <v>74</v>
      </c>
      <c r="B78" s="24" t="s">
        <v>182</v>
      </c>
      <c r="C78" s="4" t="s">
        <v>2</v>
      </c>
      <c r="D78" s="2"/>
      <c r="E78" s="12">
        <v>207.06</v>
      </c>
    </row>
    <row r="79" spans="1:5">
      <c r="A79" s="10">
        <f t="shared" si="1"/>
        <v>75</v>
      </c>
      <c r="B79" s="23" t="s">
        <v>281</v>
      </c>
      <c r="C79" s="4" t="s">
        <v>2</v>
      </c>
      <c r="D79" s="2"/>
      <c r="E79" s="12">
        <v>207.06</v>
      </c>
    </row>
    <row r="80" spans="1:5">
      <c r="A80" s="10">
        <f t="shared" si="1"/>
        <v>76</v>
      </c>
      <c r="B80" s="23" t="s">
        <v>244</v>
      </c>
      <c r="C80" s="4" t="s">
        <v>2</v>
      </c>
      <c r="D80" s="2"/>
      <c r="E80" s="12">
        <v>128.87</v>
      </c>
    </row>
    <row r="81" spans="1:6">
      <c r="A81" s="10">
        <f t="shared" si="1"/>
        <v>77</v>
      </c>
      <c r="B81" s="24" t="s">
        <v>349</v>
      </c>
      <c r="C81" s="4" t="s">
        <v>2</v>
      </c>
      <c r="D81" s="2"/>
      <c r="E81" s="12">
        <v>1493</v>
      </c>
    </row>
    <row r="82" spans="1:6">
      <c r="A82" s="10">
        <f t="shared" si="1"/>
        <v>78</v>
      </c>
      <c r="B82" s="23" t="s">
        <v>179</v>
      </c>
      <c r="C82" s="4" t="s">
        <v>2</v>
      </c>
      <c r="D82" s="2"/>
      <c r="E82" s="19">
        <v>1173.4100000000001</v>
      </c>
      <c r="F82" s="37"/>
    </row>
    <row r="83" spans="1:6">
      <c r="A83" s="10">
        <f t="shared" si="1"/>
        <v>79</v>
      </c>
      <c r="B83" s="23" t="s">
        <v>265</v>
      </c>
      <c r="C83" s="4" t="s">
        <v>2</v>
      </c>
      <c r="D83" s="2"/>
      <c r="E83" s="12">
        <v>1304.7</v>
      </c>
    </row>
    <row r="84" spans="1:6">
      <c r="A84" s="10">
        <f t="shared" si="1"/>
        <v>80</v>
      </c>
      <c r="B84" s="24" t="s">
        <v>184</v>
      </c>
      <c r="C84" s="4" t="s">
        <v>2</v>
      </c>
      <c r="D84" s="2"/>
      <c r="E84" s="12">
        <v>641.22</v>
      </c>
    </row>
    <row r="85" spans="1:6">
      <c r="A85" s="10">
        <f t="shared" si="1"/>
        <v>81</v>
      </c>
      <c r="B85" s="23" t="s">
        <v>331</v>
      </c>
      <c r="C85" s="4" t="s">
        <v>2</v>
      </c>
      <c r="D85" s="2"/>
      <c r="E85" s="12">
        <v>641.22</v>
      </c>
    </row>
    <row r="86" spans="1:6">
      <c r="A86" s="10">
        <f t="shared" si="1"/>
        <v>82</v>
      </c>
      <c r="B86" s="23" t="s">
        <v>361</v>
      </c>
      <c r="C86" s="4" t="s">
        <v>2</v>
      </c>
      <c r="D86" s="2"/>
      <c r="E86" s="12">
        <v>641.22</v>
      </c>
    </row>
    <row r="87" spans="1:6">
      <c r="A87" s="10">
        <f t="shared" si="1"/>
        <v>83</v>
      </c>
      <c r="B87" s="23" t="s">
        <v>335</v>
      </c>
      <c r="C87" s="4" t="s">
        <v>2</v>
      </c>
      <c r="D87" s="2"/>
      <c r="E87" s="12">
        <v>194.85</v>
      </c>
    </row>
    <row r="88" spans="1:6">
      <c r="A88" s="10">
        <f t="shared" si="1"/>
        <v>84</v>
      </c>
      <c r="B88" s="31" t="s">
        <v>365</v>
      </c>
      <c r="C88" s="4" t="s">
        <v>2</v>
      </c>
      <c r="D88" s="2"/>
      <c r="E88" s="12">
        <v>386.54</v>
      </c>
    </row>
    <row r="89" spans="1:6">
      <c r="A89" s="10">
        <f t="shared" si="1"/>
        <v>85</v>
      </c>
      <c r="B89" s="23" t="s">
        <v>346</v>
      </c>
      <c r="C89" s="4" t="s">
        <v>2</v>
      </c>
      <c r="D89" s="2"/>
      <c r="E89" s="12">
        <v>672.74</v>
      </c>
    </row>
    <row r="90" spans="1:6">
      <c r="A90" s="10">
        <f t="shared" si="1"/>
        <v>86</v>
      </c>
      <c r="B90" s="23" t="s">
        <v>219</v>
      </c>
      <c r="C90" s="4" t="s">
        <v>30</v>
      </c>
      <c r="D90" s="2"/>
      <c r="E90" s="22"/>
    </row>
    <row r="91" spans="1:6">
      <c r="A91" s="10">
        <f t="shared" si="1"/>
        <v>87</v>
      </c>
      <c r="B91" s="23" t="s">
        <v>232</v>
      </c>
      <c r="C91" s="4" t="s">
        <v>30</v>
      </c>
      <c r="D91" s="2"/>
      <c r="E91" s="12">
        <v>380</v>
      </c>
    </row>
    <row r="92" spans="1:6">
      <c r="A92" s="10">
        <f t="shared" si="1"/>
        <v>88</v>
      </c>
      <c r="B92" s="24" t="s">
        <v>56</v>
      </c>
      <c r="C92" s="4" t="s">
        <v>2</v>
      </c>
      <c r="D92" s="2"/>
      <c r="E92" s="12">
        <v>307.38</v>
      </c>
    </row>
    <row r="93" spans="1:6">
      <c r="A93" s="10">
        <f t="shared" si="1"/>
        <v>89</v>
      </c>
      <c r="B93" s="23" t="s">
        <v>284</v>
      </c>
      <c r="C93" s="4" t="s">
        <v>2</v>
      </c>
      <c r="D93" s="2"/>
      <c r="E93" s="12">
        <v>87.3</v>
      </c>
    </row>
    <row r="94" spans="1:6">
      <c r="A94" s="10">
        <f t="shared" si="1"/>
        <v>90</v>
      </c>
      <c r="B94" s="24" t="s">
        <v>66</v>
      </c>
      <c r="C94" s="4" t="s">
        <v>2</v>
      </c>
      <c r="D94" s="2"/>
      <c r="E94" s="12">
        <v>115.7</v>
      </c>
    </row>
    <row r="95" spans="1:6">
      <c r="A95" s="10">
        <f t="shared" si="1"/>
        <v>91</v>
      </c>
      <c r="B95" s="23" t="s">
        <v>22</v>
      </c>
      <c r="C95" s="4" t="s">
        <v>2</v>
      </c>
      <c r="D95" s="2"/>
      <c r="E95" s="12">
        <v>168</v>
      </c>
    </row>
    <row r="96" spans="1:6">
      <c r="A96" s="10">
        <f t="shared" si="1"/>
        <v>92</v>
      </c>
      <c r="B96" s="24" t="s">
        <v>94</v>
      </c>
      <c r="C96" s="4" t="s">
        <v>2</v>
      </c>
      <c r="D96" s="2"/>
      <c r="E96" s="19">
        <v>101.8</v>
      </c>
      <c r="F96" s="37"/>
    </row>
    <row r="97" spans="1:5">
      <c r="A97" s="10">
        <f t="shared" si="1"/>
        <v>93</v>
      </c>
      <c r="B97" s="23" t="s">
        <v>152</v>
      </c>
      <c r="C97" s="4" t="s">
        <v>2</v>
      </c>
      <c r="D97" s="2"/>
      <c r="E97" s="12">
        <v>13.85</v>
      </c>
    </row>
    <row r="98" spans="1:5">
      <c r="A98" s="10">
        <f t="shared" si="1"/>
        <v>94</v>
      </c>
      <c r="B98" s="23" t="s">
        <v>278</v>
      </c>
      <c r="C98" s="4" t="s">
        <v>2</v>
      </c>
      <c r="D98" s="2"/>
      <c r="E98" s="12">
        <v>13.85</v>
      </c>
    </row>
    <row r="99" spans="1:5">
      <c r="A99" s="10">
        <f t="shared" si="1"/>
        <v>95</v>
      </c>
      <c r="B99" s="23" t="s">
        <v>149</v>
      </c>
      <c r="C99" s="4" t="s">
        <v>2</v>
      </c>
      <c r="D99" s="2"/>
      <c r="E99" s="12">
        <v>14.03</v>
      </c>
    </row>
    <row r="100" spans="1:5">
      <c r="A100" s="10">
        <f t="shared" si="1"/>
        <v>96</v>
      </c>
      <c r="B100" s="23" t="s">
        <v>275</v>
      </c>
      <c r="C100" s="4" t="s">
        <v>2</v>
      </c>
      <c r="D100" s="2"/>
      <c r="E100" s="12">
        <v>14.03</v>
      </c>
    </row>
    <row r="101" spans="1:5">
      <c r="A101" s="10">
        <f t="shared" si="1"/>
        <v>97</v>
      </c>
      <c r="B101" s="23" t="s">
        <v>283</v>
      </c>
      <c r="C101" s="4" t="s">
        <v>2</v>
      </c>
      <c r="D101" s="2"/>
      <c r="E101" s="35">
        <v>59.4</v>
      </c>
    </row>
    <row r="102" spans="1:5">
      <c r="A102" s="10">
        <f t="shared" si="1"/>
        <v>98</v>
      </c>
      <c r="B102" s="23" t="s">
        <v>147</v>
      </c>
      <c r="C102" s="4" t="s">
        <v>2</v>
      </c>
      <c r="D102" s="2"/>
      <c r="E102" s="12">
        <v>279.89999999999998</v>
      </c>
    </row>
    <row r="103" spans="1:5">
      <c r="A103" s="10">
        <f t="shared" si="1"/>
        <v>99</v>
      </c>
      <c r="B103" s="23" t="s">
        <v>273</v>
      </c>
      <c r="C103" s="4" t="s">
        <v>2</v>
      </c>
      <c r="D103" s="2"/>
      <c r="E103" s="12">
        <v>279.89999999999998</v>
      </c>
    </row>
    <row r="104" spans="1:5">
      <c r="A104" s="10">
        <f t="shared" si="1"/>
        <v>100</v>
      </c>
      <c r="B104" s="23" t="s">
        <v>151</v>
      </c>
      <c r="C104" s="4" t="s">
        <v>2</v>
      </c>
      <c r="D104" s="2"/>
      <c r="E104" s="12">
        <v>54.99</v>
      </c>
    </row>
    <row r="105" spans="1:5">
      <c r="A105" s="10">
        <f t="shared" si="1"/>
        <v>101</v>
      </c>
      <c r="B105" s="23" t="s">
        <v>277</v>
      </c>
      <c r="C105" s="4" t="s">
        <v>2</v>
      </c>
      <c r="D105" s="2"/>
      <c r="E105" s="12">
        <v>54.99</v>
      </c>
    </row>
    <row r="106" spans="1:5">
      <c r="A106" s="10">
        <f t="shared" si="1"/>
        <v>102</v>
      </c>
      <c r="B106" s="23" t="s">
        <v>146</v>
      </c>
      <c r="C106" s="4" t="s">
        <v>2</v>
      </c>
      <c r="D106" s="2"/>
      <c r="E106" s="12">
        <v>52.3</v>
      </c>
    </row>
    <row r="107" spans="1:5">
      <c r="A107" s="10">
        <f t="shared" si="1"/>
        <v>103</v>
      </c>
      <c r="B107" s="23" t="s">
        <v>286</v>
      </c>
      <c r="C107" s="4" t="s">
        <v>2</v>
      </c>
      <c r="D107" s="2"/>
      <c r="E107" s="12">
        <v>52.3</v>
      </c>
    </row>
    <row r="108" spans="1:5">
      <c r="A108" s="10">
        <f t="shared" si="1"/>
        <v>104</v>
      </c>
      <c r="B108" s="23" t="s">
        <v>150</v>
      </c>
      <c r="C108" s="4" t="s">
        <v>2</v>
      </c>
      <c r="D108" s="2"/>
      <c r="E108" s="12">
        <v>89.3</v>
      </c>
    </row>
    <row r="109" spans="1:5">
      <c r="A109" s="10">
        <f t="shared" si="1"/>
        <v>105</v>
      </c>
      <c r="B109" s="23" t="s">
        <v>276</v>
      </c>
      <c r="C109" s="4" t="s">
        <v>2</v>
      </c>
      <c r="D109" s="2"/>
      <c r="E109" s="12">
        <v>89.3</v>
      </c>
    </row>
    <row r="110" spans="1:5">
      <c r="A110" s="10">
        <f t="shared" si="1"/>
        <v>106</v>
      </c>
      <c r="B110" s="23" t="s">
        <v>148</v>
      </c>
      <c r="C110" s="4" t="s">
        <v>2</v>
      </c>
      <c r="D110" s="2"/>
      <c r="E110" s="12">
        <v>279.89999999999998</v>
      </c>
    </row>
    <row r="111" spans="1:5">
      <c r="A111" s="10">
        <f t="shared" si="1"/>
        <v>107</v>
      </c>
      <c r="B111" s="23" t="s">
        <v>274</v>
      </c>
      <c r="C111" s="4" t="s">
        <v>2</v>
      </c>
      <c r="D111" s="2"/>
      <c r="E111" s="12">
        <v>279.89999999999998</v>
      </c>
    </row>
    <row r="112" spans="1:5">
      <c r="A112" s="10">
        <f t="shared" si="1"/>
        <v>108</v>
      </c>
      <c r="B112" s="23" t="s">
        <v>357</v>
      </c>
      <c r="C112" s="4" t="s">
        <v>2</v>
      </c>
      <c r="D112" s="2"/>
      <c r="E112" s="12">
        <v>7.67</v>
      </c>
    </row>
    <row r="113" spans="1:5">
      <c r="A113" s="10">
        <f t="shared" si="1"/>
        <v>109</v>
      </c>
      <c r="B113" s="23" t="s">
        <v>359</v>
      </c>
      <c r="C113" s="4" t="s">
        <v>2</v>
      </c>
      <c r="D113" s="2"/>
      <c r="E113" s="12">
        <v>43.44</v>
      </c>
    </row>
    <row r="114" spans="1:5">
      <c r="A114" s="10">
        <f t="shared" si="1"/>
        <v>110</v>
      </c>
      <c r="B114" s="23" t="s">
        <v>264</v>
      </c>
      <c r="C114" s="4" t="s">
        <v>2</v>
      </c>
      <c r="D114" s="2"/>
      <c r="E114" s="12">
        <v>62.94</v>
      </c>
    </row>
    <row r="115" spans="1:5">
      <c r="A115" s="10">
        <f t="shared" si="1"/>
        <v>111</v>
      </c>
      <c r="B115" s="23" t="s">
        <v>261</v>
      </c>
      <c r="C115" s="4" t="s">
        <v>2</v>
      </c>
      <c r="D115" s="2"/>
      <c r="E115" s="12">
        <v>54.99</v>
      </c>
    </row>
    <row r="116" spans="1:5">
      <c r="A116" s="10">
        <f t="shared" si="1"/>
        <v>112</v>
      </c>
      <c r="B116" s="23" t="s">
        <v>258</v>
      </c>
      <c r="C116" s="4" t="s">
        <v>2</v>
      </c>
      <c r="D116" s="2"/>
      <c r="E116" s="12">
        <v>89.3</v>
      </c>
    </row>
    <row r="117" spans="1:5">
      <c r="A117" s="10">
        <f t="shared" si="1"/>
        <v>113</v>
      </c>
      <c r="B117" s="23" t="s">
        <v>334</v>
      </c>
      <c r="C117" s="4" t="s">
        <v>2</v>
      </c>
      <c r="D117" s="2"/>
      <c r="E117" s="12">
        <v>43.44</v>
      </c>
    </row>
    <row r="118" spans="1:5">
      <c r="A118" s="10">
        <f t="shared" si="1"/>
        <v>114</v>
      </c>
      <c r="B118" s="23" t="s">
        <v>356</v>
      </c>
      <c r="C118" s="4" t="s">
        <v>2</v>
      </c>
      <c r="D118" s="2"/>
      <c r="E118" s="12">
        <v>270</v>
      </c>
    </row>
    <row r="119" spans="1:5">
      <c r="A119" s="10">
        <f t="shared" si="1"/>
        <v>115</v>
      </c>
      <c r="B119" s="23" t="s">
        <v>329</v>
      </c>
      <c r="C119" s="4" t="s">
        <v>2</v>
      </c>
      <c r="D119" s="2"/>
      <c r="E119" s="12">
        <v>184.92</v>
      </c>
    </row>
    <row r="120" spans="1:5">
      <c r="A120" s="10">
        <f t="shared" si="1"/>
        <v>116</v>
      </c>
      <c r="B120" s="23" t="s">
        <v>326</v>
      </c>
      <c r="C120" s="4" t="s">
        <v>2</v>
      </c>
      <c r="D120" s="2"/>
      <c r="E120" s="12">
        <v>310.91000000000003</v>
      </c>
    </row>
    <row r="121" spans="1:5">
      <c r="A121" s="10">
        <f t="shared" si="1"/>
        <v>117</v>
      </c>
      <c r="B121" s="23" t="s">
        <v>353</v>
      </c>
      <c r="C121" s="4" t="s">
        <v>2</v>
      </c>
      <c r="D121" s="2"/>
      <c r="E121" s="12">
        <v>459.03</v>
      </c>
    </row>
    <row r="122" spans="1:5">
      <c r="A122" s="10">
        <f t="shared" si="1"/>
        <v>118</v>
      </c>
      <c r="B122" s="23" t="s">
        <v>333</v>
      </c>
      <c r="C122" s="4" t="s">
        <v>2</v>
      </c>
      <c r="D122" s="2"/>
      <c r="E122" s="12">
        <v>54.99</v>
      </c>
    </row>
    <row r="123" spans="1:5">
      <c r="A123" s="10">
        <f t="shared" si="1"/>
        <v>119</v>
      </c>
      <c r="B123" s="23" t="s">
        <v>328</v>
      </c>
      <c r="C123" s="4" t="s">
        <v>2</v>
      </c>
      <c r="D123" s="2"/>
      <c r="E123" s="12">
        <v>266.89999999999998</v>
      </c>
    </row>
    <row r="124" spans="1:5">
      <c r="A124" s="10">
        <f t="shared" si="1"/>
        <v>120</v>
      </c>
      <c r="B124" s="23" t="s">
        <v>325</v>
      </c>
      <c r="C124" s="4" t="s">
        <v>2</v>
      </c>
      <c r="D124" s="2"/>
      <c r="E124" s="12">
        <v>370.4</v>
      </c>
    </row>
    <row r="125" spans="1:5">
      <c r="A125" s="10">
        <f t="shared" si="1"/>
        <v>121</v>
      </c>
      <c r="B125" s="23" t="s">
        <v>262</v>
      </c>
      <c r="C125" s="4" t="s">
        <v>2</v>
      </c>
      <c r="D125" s="2"/>
      <c r="E125" s="12">
        <v>13.85</v>
      </c>
    </row>
    <row r="126" spans="1:5">
      <c r="A126" s="10">
        <f t="shared" si="1"/>
        <v>122</v>
      </c>
      <c r="B126" s="23" t="s">
        <v>308</v>
      </c>
      <c r="C126" s="4" t="s">
        <v>2</v>
      </c>
      <c r="D126" s="2"/>
      <c r="E126" s="12">
        <v>19.62</v>
      </c>
    </row>
    <row r="127" spans="1:5">
      <c r="A127" s="10">
        <f t="shared" si="1"/>
        <v>123</v>
      </c>
      <c r="B127" s="23" t="s">
        <v>307</v>
      </c>
      <c r="C127" s="4" t="s">
        <v>2</v>
      </c>
      <c r="D127" s="2"/>
      <c r="E127" s="12">
        <v>28.05</v>
      </c>
    </row>
    <row r="128" spans="1:5">
      <c r="A128" s="10">
        <f t="shared" si="1"/>
        <v>124</v>
      </c>
      <c r="B128" s="23" t="s">
        <v>342</v>
      </c>
      <c r="C128" s="4" t="s">
        <v>2</v>
      </c>
      <c r="D128" s="2"/>
      <c r="E128" s="12">
        <v>41.8</v>
      </c>
    </row>
    <row r="129" spans="1:5">
      <c r="A129" s="10">
        <f t="shared" si="1"/>
        <v>125</v>
      </c>
      <c r="B129" s="23" t="s">
        <v>306</v>
      </c>
      <c r="C129" s="4" t="s">
        <v>2</v>
      </c>
      <c r="D129" s="2"/>
      <c r="E129" s="12">
        <v>45.49</v>
      </c>
    </row>
    <row r="130" spans="1:5">
      <c r="A130" s="10">
        <f t="shared" si="1"/>
        <v>126</v>
      </c>
      <c r="B130" s="23" t="s">
        <v>305</v>
      </c>
      <c r="C130" s="4" t="s">
        <v>2</v>
      </c>
      <c r="D130" s="2"/>
      <c r="E130" s="12">
        <v>121</v>
      </c>
    </row>
    <row r="131" spans="1:5">
      <c r="A131" s="10">
        <f t="shared" si="1"/>
        <v>127</v>
      </c>
      <c r="B131" s="24" t="s">
        <v>111</v>
      </c>
      <c r="C131" s="4" t="s">
        <v>2</v>
      </c>
      <c r="D131" s="2"/>
      <c r="E131" s="12">
        <v>140.97</v>
      </c>
    </row>
    <row r="132" spans="1:5">
      <c r="A132" s="10">
        <f t="shared" si="1"/>
        <v>128</v>
      </c>
      <c r="B132" s="23" t="s">
        <v>304</v>
      </c>
      <c r="C132" s="4" t="s">
        <v>2</v>
      </c>
      <c r="D132" s="2"/>
      <c r="E132" s="12">
        <v>140.97</v>
      </c>
    </row>
    <row r="133" spans="1:5">
      <c r="A133" s="10">
        <f t="shared" si="1"/>
        <v>129</v>
      </c>
      <c r="B133" s="31" t="s">
        <v>46</v>
      </c>
      <c r="C133" s="4" t="s">
        <v>2</v>
      </c>
      <c r="D133" s="2"/>
      <c r="E133" s="12">
        <v>176.85</v>
      </c>
    </row>
    <row r="134" spans="1:5">
      <c r="A134" s="10">
        <f t="shared" si="1"/>
        <v>130</v>
      </c>
      <c r="B134" s="23" t="s">
        <v>143</v>
      </c>
      <c r="C134" s="4" t="s">
        <v>2</v>
      </c>
      <c r="D134" s="2"/>
      <c r="E134" s="12">
        <v>176.85</v>
      </c>
    </row>
    <row r="135" spans="1:5">
      <c r="A135" s="10">
        <f t="shared" ref="A135:A198" si="2">A134+1</f>
        <v>131</v>
      </c>
      <c r="B135" s="23" t="s">
        <v>280</v>
      </c>
      <c r="C135" s="4" t="s">
        <v>2</v>
      </c>
      <c r="D135" s="2"/>
      <c r="E135" s="12">
        <v>16.02</v>
      </c>
    </row>
    <row r="136" spans="1:5">
      <c r="A136" s="10">
        <f t="shared" si="2"/>
        <v>132</v>
      </c>
      <c r="B136" s="23" t="s">
        <v>302</v>
      </c>
      <c r="C136" s="4" t="s">
        <v>2</v>
      </c>
      <c r="D136" s="2"/>
      <c r="E136" s="12">
        <v>3.09</v>
      </c>
    </row>
    <row r="137" spans="1:5">
      <c r="A137" s="10">
        <f t="shared" si="2"/>
        <v>133</v>
      </c>
      <c r="B137" s="23" t="s">
        <v>301</v>
      </c>
      <c r="C137" s="4" t="s">
        <v>2</v>
      </c>
      <c r="D137" s="2"/>
      <c r="E137" s="12">
        <v>8.26</v>
      </c>
    </row>
    <row r="138" spans="1:5">
      <c r="A138" s="10">
        <f t="shared" si="2"/>
        <v>134</v>
      </c>
      <c r="B138" s="23" t="s">
        <v>41</v>
      </c>
      <c r="C138" s="4" t="s">
        <v>2</v>
      </c>
      <c r="D138" s="2"/>
      <c r="E138" s="12">
        <v>16.02</v>
      </c>
    </row>
    <row r="139" spans="1:5">
      <c r="A139" s="10">
        <f t="shared" si="2"/>
        <v>135</v>
      </c>
      <c r="B139" s="23" t="s">
        <v>300</v>
      </c>
      <c r="C139" s="4" t="s">
        <v>2</v>
      </c>
      <c r="D139" s="2"/>
      <c r="E139" s="12">
        <v>28.88</v>
      </c>
    </row>
    <row r="140" spans="1:5">
      <c r="A140" s="10">
        <f t="shared" si="2"/>
        <v>136</v>
      </c>
      <c r="B140" s="23" t="s">
        <v>299</v>
      </c>
      <c r="C140" s="4" t="s">
        <v>2</v>
      </c>
      <c r="D140" s="2"/>
      <c r="E140" s="12">
        <v>46.74</v>
      </c>
    </row>
    <row r="141" spans="1:5">
      <c r="A141" s="10">
        <f t="shared" si="2"/>
        <v>137</v>
      </c>
      <c r="B141" s="23" t="s">
        <v>298</v>
      </c>
      <c r="C141" s="4" t="s">
        <v>2</v>
      </c>
      <c r="D141" s="2"/>
      <c r="E141" s="12">
        <v>100.58</v>
      </c>
    </row>
    <row r="142" spans="1:5">
      <c r="A142" s="10">
        <f t="shared" si="2"/>
        <v>138</v>
      </c>
      <c r="B142" s="23" t="s">
        <v>303</v>
      </c>
      <c r="C142" s="4" t="s">
        <v>2</v>
      </c>
      <c r="D142" s="2"/>
      <c r="E142" s="12">
        <v>158</v>
      </c>
    </row>
    <row r="143" spans="1:5">
      <c r="A143" s="10">
        <f t="shared" si="2"/>
        <v>139</v>
      </c>
      <c r="B143" s="24" t="s">
        <v>270</v>
      </c>
      <c r="C143" s="4" t="s">
        <v>2</v>
      </c>
      <c r="D143" s="2"/>
      <c r="E143" s="12">
        <v>15</v>
      </c>
    </row>
    <row r="144" spans="1:5">
      <c r="A144" s="10">
        <f t="shared" si="2"/>
        <v>140</v>
      </c>
      <c r="B144" s="23" t="s">
        <v>360</v>
      </c>
      <c r="C144" s="4" t="s">
        <v>2</v>
      </c>
      <c r="D144" s="2"/>
      <c r="E144" s="12">
        <v>73034.320000000007</v>
      </c>
    </row>
    <row r="145" spans="1:6">
      <c r="A145" s="10">
        <f t="shared" si="2"/>
        <v>141</v>
      </c>
      <c r="B145" s="24" t="s">
        <v>348</v>
      </c>
      <c r="C145" s="4" t="s">
        <v>2</v>
      </c>
      <c r="D145" s="2"/>
      <c r="E145" s="12">
        <v>171991.13</v>
      </c>
    </row>
    <row r="146" spans="1:6" ht="31.5">
      <c r="A146" s="10">
        <f t="shared" si="2"/>
        <v>142</v>
      </c>
      <c r="B146" s="6" t="s">
        <v>429</v>
      </c>
      <c r="C146" s="4" t="s">
        <v>2</v>
      </c>
      <c r="D146" s="2"/>
      <c r="E146" s="12">
        <v>668811.56999999995</v>
      </c>
    </row>
    <row r="147" spans="1:6" ht="31.5">
      <c r="A147" s="10">
        <f t="shared" si="2"/>
        <v>143</v>
      </c>
      <c r="B147" s="6" t="s">
        <v>424</v>
      </c>
      <c r="C147" s="4" t="s">
        <v>2</v>
      </c>
      <c r="D147" s="2"/>
      <c r="E147" s="12">
        <v>761163.92</v>
      </c>
    </row>
    <row r="148" spans="1:6" ht="63">
      <c r="A148" s="10">
        <f t="shared" si="2"/>
        <v>144</v>
      </c>
      <c r="B148" s="24" t="s">
        <v>368</v>
      </c>
      <c r="C148" s="4" t="s">
        <v>2</v>
      </c>
      <c r="D148" s="2"/>
      <c r="E148" s="12">
        <v>1004923.51</v>
      </c>
    </row>
    <row r="149" spans="1:6">
      <c r="A149" s="10">
        <f t="shared" si="2"/>
        <v>145</v>
      </c>
      <c r="B149" s="3" t="s">
        <v>373</v>
      </c>
      <c r="C149" s="2" t="s">
        <v>2</v>
      </c>
      <c r="D149" s="2"/>
      <c r="E149" s="11">
        <v>42.31</v>
      </c>
    </row>
    <row r="150" spans="1:6">
      <c r="A150" s="10">
        <f t="shared" si="2"/>
        <v>146</v>
      </c>
      <c r="B150" s="31" t="s">
        <v>366</v>
      </c>
      <c r="C150" s="4" t="s">
        <v>2</v>
      </c>
      <c r="D150" s="2"/>
      <c r="E150" s="12">
        <v>20</v>
      </c>
    </row>
    <row r="151" spans="1:6">
      <c r="A151" s="10">
        <f t="shared" si="2"/>
        <v>147</v>
      </c>
      <c r="B151" s="23" t="s">
        <v>347</v>
      </c>
      <c r="C151" s="4" t="s">
        <v>2</v>
      </c>
      <c r="D151" s="2"/>
      <c r="E151" s="12">
        <v>28</v>
      </c>
    </row>
    <row r="152" spans="1:6">
      <c r="A152" s="10">
        <f t="shared" si="2"/>
        <v>148</v>
      </c>
      <c r="B152" s="23" t="s">
        <v>9</v>
      </c>
      <c r="C152" s="4" t="s">
        <v>2</v>
      </c>
      <c r="D152" s="2"/>
      <c r="E152" s="12">
        <v>42.31</v>
      </c>
    </row>
    <row r="153" spans="1:6">
      <c r="A153" s="10">
        <f t="shared" si="2"/>
        <v>149</v>
      </c>
      <c r="B153" s="31" t="s">
        <v>119</v>
      </c>
      <c r="C153" s="4" t="s">
        <v>2</v>
      </c>
      <c r="D153" s="2"/>
      <c r="E153" s="12">
        <v>1.85</v>
      </c>
    </row>
    <row r="154" spans="1:6">
      <c r="A154" s="10">
        <f t="shared" si="2"/>
        <v>150</v>
      </c>
      <c r="B154" s="23" t="s">
        <v>212</v>
      </c>
      <c r="C154" s="4" t="s">
        <v>2</v>
      </c>
      <c r="D154" s="2"/>
      <c r="E154" s="48">
        <v>448.5</v>
      </c>
    </row>
    <row r="155" spans="1:6">
      <c r="A155" s="10">
        <f t="shared" si="2"/>
        <v>151</v>
      </c>
      <c r="B155" s="23" t="s">
        <v>215</v>
      </c>
      <c r="C155" s="4" t="s">
        <v>2</v>
      </c>
      <c r="D155" s="2"/>
      <c r="E155" s="46">
        <v>137.87</v>
      </c>
    </row>
    <row r="156" spans="1:6">
      <c r="A156" s="10">
        <f t="shared" si="2"/>
        <v>152</v>
      </c>
      <c r="B156" s="23" t="s">
        <v>214</v>
      </c>
      <c r="C156" s="4" t="s">
        <v>2</v>
      </c>
      <c r="D156" s="2"/>
      <c r="E156" s="46">
        <v>213.9</v>
      </c>
    </row>
    <row r="157" spans="1:6">
      <c r="A157" s="10">
        <f t="shared" si="2"/>
        <v>153</v>
      </c>
      <c r="B157" s="23" t="s">
        <v>213</v>
      </c>
      <c r="C157" s="4" t="s">
        <v>2</v>
      </c>
      <c r="D157" s="2"/>
      <c r="E157" s="46">
        <v>292.56</v>
      </c>
    </row>
    <row r="158" spans="1:6">
      <c r="A158" s="10">
        <f t="shared" si="2"/>
        <v>154</v>
      </c>
      <c r="B158" s="24" t="s">
        <v>166</v>
      </c>
      <c r="C158" s="4" t="s">
        <v>2</v>
      </c>
      <c r="D158" s="2"/>
      <c r="E158" s="12">
        <v>2000</v>
      </c>
    </row>
    <row r="159" spans="1:6">
      <c r="A159" s="10">
        <f t="shared" si="2"/>
        <v>155</v>
      </c>
      <c r="B159" s="24" t="s">
        <v>169</v>
      </c>
      <c r="C159" s="4" t="s">
        <v>2</v>
      </c>
      <c r="D159" s="2"/>
      <c r="E159" s="12">
        <v>3138</v>
      </c>
    </row>
    <row r="160" spans="1:6">
      <c r="A160" s="10">
        <f t="shared" si="2"/>
        <v>156</v>
      </c>
      <c r="B160" s="23" t="s">
        <v>430</v>
      </c>
      <c r="C160" s="4" t="s">
        <v>2</v>
      </c>
      <c r="D160" s="2"/>
      <c r="E160" s="12">
        <v>117</v>
      </c>
      <c r="F160" s="1" t="s">
        <v>431</v>
      </c>
    </row>
    <row r="161" spans="1:5">
      <c r="A161" s="10">
        <f t="shared" si="2"/>
        <v>157</v>
      </c>
      <c r="B161" s="24" t="s">
        <v>432</v>
      </c>
      <c r="C161" s="4" t="s">
        <v>2</v>
      </c>
      <c r="D161" s="2"/>
      <c r="E161" s="12">
        <v>208</v>
      </c>
    </row>
    <row r="162" spans="1:5">
      <c r="A162" s="10">
        <f t="shared" si="2"/>
        <v>158</v>
      </c>
      <c r="B162" s="23" t="s">
        <v>433</v>
      </c>
      <c r="C162" s="4" t="s">
        <v>2</v>
      </c>
      <c r="D162" s="2"/>
      <c r="E162" s="12">
        <v>252</v>
      </c>
    </row>
    <row r="163" spans="1:5">
      <c r="A163" s="10">
        <f t="shared" si="2"/>
        <v>159</v>
      </c>
      <c r="B163" s="24" t="s">
        <v>168</v>
      </c>
      <c r="C163" s="4" t="s">
        <v>2</v>
      </c>
      <c r="D163" s="2"/>
      <c r="E163" s="12">
        <v>319</v>
      </c>
    </row>
    <row r="164" spans="1:5">
      <c r="A164" s="10">
        <f t="shared" si="2"/>
        <v>160</v>
      </c>
      <c r="B164" s="23" t="s">
        <v>165</v>
      </c>
      <c r="C164" s="4" t="s">
        <v>2</v>
      </c>
      <c r="D164" s="2"/>
      <c r="E164" s="12">
        <v>654</v>
      </c>
    </row>
    <row r="165" spans="1:5">
      <c r="A165" s="10">
        <f t="shared" si="2"/>
        <v>161</v>
      </c>
      <c r="B165" s="24" t="s">
        <v>167</v>
      </c>
      <c r="C165" s="4" t="s">
        <v>2</v>
      </c>
      <c r="D165" s="2"/>
      <c r="E165" s="12">
        <v>741</v>
      </c>
    </row>
    <row r="166" spans="1:5">
      <c r="A166" s="10">
        <f t="shared" si="2"/>
        <v>162</v>
      </c>
      <c r="B166" s="32" t="s">
        <v>371</v>
      </c>
      <c r="C166" s="30" t="s">
        <v>372</v>
      </c>
      <c r="D166" s="2"/>
      <c r="E166" s="15">
        <v>237.17</v>
      </c>
    </row>
    <row r="167" spans="1:5">
      <c r="A167" s="10">
        <f t="shared" si="2"/>
        <v>163</v>
      </c>
      <c r="B167" s="23" t="s">
        <v>210</v>
      </c>
      <c r="C167" s="4" t="s">
        <v>2</v>
      </c>
      <c r="D167" s="2"/>
      <c r="E167" s="48">
        <v>193.2</v>
      </c>
    </row>
    <row r="168" spans="1:5">
      <c r="A168" s="10">
        <f t="shared" si="2"/>
        <v>164</v>
      </c>
      <c r="B168" s="23" t="s">
        <v>216</v>
      </c>
      <c r="C168" s="4" t="s">
        <v>2</v>
      </c>
      <c r="D168" s="2"/>
      <c r="E168" s="46">
        <v>126.96</v>
      </c>
    </row>
    <row r="169" spans="1:5">
      <c r="A169" s="10">
        <f t="shared" si="2"/>
        <v>165</v>
      </c>
      <c r="B169" s="24" t="s">
        <v>105</v>
      </c>
      <c r="C169" s="4" t="s">
        <v>2</v>
      </c>
      <c r="D169" s="2"/>
      <c r="E169" s="12">
        <v>641</v>
      </c>
    </row>
    <row r="170" spans="1:5">
      <c r="A170" s="10">
        <f t="shared" si="2"/>
        <v>166</v>
      </c>
      <c r="B170" s="24" t="s">
        <v>104</v>
      </c>
      <c r="C170" s="4" t="s">
        <v>2</v>
      </c>
      <c r="D170" s="2"/>
      <c r="E170" s="12">
        <v>1453</v>
      </c>
    </row>
    <row r="171" spans="1:5">
      <c r="A171" s="10">
        <f t="shared" si="2"/>
        <v>167</v>
      </c>
      <c r="B171" s="24" t="s">
        <v>108</v>
      </c>
      <c r="C171" s="4" t="s">
        <v>2</v>
      </c>
      <c r="D171" s="2"/>
      <c r="E171" s="12">
        <v>1453</v>
      </c>
    </row>
    <row r="172" spans="1:5">
      <c r="A172" s="10">
        <f t="shared" si="2"/>
        <v>168</v>
      </c>
      <c r="B172" s="23" t="s">
        <v>106</v>
      </c>
      <c r="C172" s="4" t="s">
        <v>2</v>
      </c>
      <c r="D172" s="2"/>
      <c r="E172" s="12">
        <v>202</v>
      </c>
    </row>
    <row r="173" spans="1:5">
      <c r="A173" s="10">
        <f t="shared" si="2"/>
        <v>169</v>
      </c>
      <c r="B173" s="23" t="s">
        <v>107</v>
      </c>
      <c r="C173" s="4" t="s">
        <v>2</v>
      </c>
      <c r="D173" s="2"/>
      <c r="E173" s="12">
        <v>229</v>
      </c>
    </row>
    <row r="174" spans="1:5">
      <c r="A174" s="10">
        <f t="shared" si="2"/>
        <v>170</v>
      </c>
      <c r="B174" s="31" t="s">
        <v>120</v>
      </c>
      <c r="C174" s="4" t="s">
        <v>3</v>
      </c>
      <c r="D174" s="2"/>
      <c r="E174" s="12">
        <v>8</v>
      </c>
    </row>
    <row r="175" spans="1:5">
      <c r="A175" s="10">
        <f t="shared" si="2"/>
        <v>171</v>
      </c>
      <c r="B175" s="31" t="s">
        <v>26</v>
      </c>
      <c r="C175" s="38" t="s">
        <v>2</v>
      </c>
      <c r="D175" s="2"/>
      <c r="E175" s="12">
        <v>200</v>
      </c>
    </row>
    <row r="176" spans="1:5">
      <c r="A176" s="10">
        <f t="shared" si="2"/>
        <v>172</v>
      </c>
      <c r="B176" s="24" t="s">
        <v>88</v>
      </c>
      <c r="C176" s="4" t="s">
        <v>2</v>
      </c>
      <c r="D176" s="2"/>
      <c r="E176" s="12">
        <v>4200</v>
      </c>
    </row>
    <row r="177" spans="1:5">
      <c r="A177" s="10">
        <f t="shared" si="2"/>
        <v>173</v>
      </c>
      <c r="B177" s="34" t="s">
        <v>377</v>
      </c>
      <c r="C177" s="2" t="s">
        <v>2</v>
      </c>
      <c r="D177" s="2"/>
      <c r="E177" s="22">
        <v>800</v>
      </c>
    </row>
    <row r="178" spans="1:5" ht="31.5">
      <c r="A178" s="10">
        <f t="shared" si="2"/>
        <v>174</v>
      </c>
      <c r="B178" s="24" t="s">
        <v>440</v>
      </c>
      <c r="C178" s="4" t="s">
        <v>2</v>
      </c>
      <c r="D178" s="2"/>
      <c r="E178" s="22">
        <f>15.3/6*50</f>
        <v>127.5</v>
      </c>
    </row>
    <row r="179" spans="1:5" ht="31.5">
      <c r="A179" s="10">
        <f t="shared" si="2"/>
        <v>175</v>
      </c>
      <c r="B179" s="24" t="s">
        <v>438</v>
      </c>
      <c r="C179" s="4" t="s">
        <v>2</v>
      </c>
      <c r="D179" s="2"/>
      <c r="E179" s="22">
        <f>15.3/6*50</f>
        <v>127.5</v>
      </c>
    </row>
    <row r="180" spans="1:5" ht="31.5">
      <c r="A180" s="10">
        <f t="shared" si="2"/>
        <v>176</v>
      </c>
      <c r="B180" s="24" t="s">
        <v>439</v>
      </c>
      <c r="C180" s="4" t="s">
        <v>2</v>
      </c>
      <c r="D180" s="2"/>
      <c r="E180" s="22">
        <f>3.77*45</f>
        <v>169.65</v>
      </c>
    </row>
    <row r="181" spans="1:5">
      <c r="A181" s="10">
        <f t="shared" si="2"/>
        <v>177</v>
      </c>
      <c r="B181" s="34" t="s">
        <v>434</v>
      </c>
      <c r="C181" s="2" t="s">
        <v>2</v>
      </c>
      <c r="D181" s="26"/>
      <c r="E181" s="45">
        <v>705.69</v>
      </c>
    </row>
    <row r="182" spans="1:5">
      <c r="A182" s="10">
        <f t="shared" si="2"/>
        <v>178</v>
      </c>
      <c r="B182" s="23" t="s">
        <v>384</v>
      </c>
      <c r="C182" s="4" t="s">
        <v>2</v>
      </c>
      <c r="D182" s="2"/>
      <c r="E182" s="12">
        <v>711</v>
      </c>
    </row>
    <row r="183" spans="1:5">
      <c r="A183" s="10">
        <f t="shared" si="2"/>
        <v>179</v>
      </c>
      <c r="B183" s="23" t="s">
        <v>236</v>
      </c>
      <c r="C183" s="4" t="s">
        <v>2</v>
      </c>
      <c r="D183" s="2"/>
      <c r="E183" s="45">
        <v>47.64</v>
      </c>
    </row>
    <row r="184" spans="1:5">
      <c r="A184" s="10">
        <f t="shared" si="2"/>
        <v>180</v>
      </c>
      <c r="B184" s="23" t="s">
        <v>229</v>
      </c>
      <c r="C184" s="4" t="s">
        <v>2</v>
      </c>
      <c r="D184" s="2"/>
      <c r="E184" s="45">
        <v>41.92</v>
      </c>
    </row>
    <row r="185" spans="1:5">
      <c r="A185" s="10">
        <f t="shared" si="2"/>
        <v>181</v>
      </c>
      <c r="B185" s="23" t="s">
        <v>95</v>
      </c>
      <c r="C185" s="4" t="s">
        <v>2</v>
      </c>
      <c r="D185" s="2"/>
      <c r="E185" s="11">
        <v>112</v>
      </c>
    </row>
    <row r="186" spans="1:5">
      <c r="A186" s="10">
        <f t="shared" si="2"/>
        <v>182</v>
      </c>
      <c r="B186" s="23" t="s">
        <v>96</v>
      </c>
      <c r="C186" s="4" t="s">
        <v>2</v>
      </c>
      <c r="D186" s="2"/>
      <c r="E186" s="11">
        <v>112</v>
      </c>
    </row>
    <row r="187" spans="1:5">
      <c r="A187" s="10">
        <f t="shared" si="2"/>
        <v>183</v>
      </c>
      <c r="B187" s="24" t="s">
        <v>97</v>
      </c>
      <c r="C187" s="4" t="s">
        <v>2</v>
      </c>
      <c r="D187" s="2"/>
      <c r="E187" s="12">
        <v>200</v>
      </c>
    </row>
    <row r="188" spans="1:5">
      <c r="A188" s="10">
        <f t="shared" si="2"/>
        <v>184</v>
      </c>
      <c r="B188" s="39" t="s">
        <v>99</v>
      </c>
      <c r="C188" s="38" t="s">
        <v>2</v>
      </c>
      <c r="D188" s="2"/>
      <c r="E188" s="11">
        <v>242</v>
      </c>
    </row>
    <row r="189" spans="1:5">
      <c r="A189" s="10">
        <f t="shared" si="2"/>
        <v>185</v>
      </c>
      <c r="B189" s="23" t="s">
        <v>98</v>
      </c>
      <c r="C189" s="4" t="s">
        <v>2</v>
      </c>
      <c r="D189" s="2"/>
      <c r="E189" s="11">
        <v>242</v>
      </c>
    </row>
    <row r="190" spans="1:5">
      <c r="A190" s="10">
        <f t="shared" si="2"/>
        <v>186</v>
      </c>
      <c r="B190" s="23" t="s">
        <v>100</v>
      </c>
      <c r="C190" s="4" t="s">
        <v>2</v>
      </c>
      <c r="D190" s="2"/>
      <c r="E190" s="12">
        <v>299</v>
      </c>
    </row>
    <row r="191" spans="1:5">
      <c r="A191" s="10">
        <f t="shared" si="2"/>
        <v>187</v>
      </c>
      <c r="B191" s="24" t="s">
        <v>117</v>
      </c>
      <c r="C191" s="4" t="s">
        <v>2</v>
      </c>
      <c r="D191" s="2"/>
      <c r="E191" s="12">
        <v>299</v>
      </c>
    </row>
    <row r="192" spans="1:5">
      <c r="A192" s="10">
        <f t="shared" si="2"/>
        <v>188</v>
      </c>
      <c r="B192" s="24" t="s">
        <v>101</v>
      </c>
      <c r="C192" s="4" t="s">
        <v>2</v>
      </c>
      <c r="D192" s="2"/>
      <c r="E192" s="12">
        <v>400</v>
      </c>
    </row>
    <row r="193" spans="1:6">
      <c r="A193" s="10">
        <f t="shared" si="2"/>
        <v>189</v>
      </c>
      <c r="B193" s="23" t="s">
        <v>102</v>
      </c>
      <c r="C193" s="4" t="s">
        <v>2</v>
      </c>
      <c r="D193" s="2"/>
      <c r="E193" s="19">
        <v>464</v>
      </c>
      <c r="F193" s="37"/>
    </row>
    <row r="194" spans="1:6">
      <c r="A194" s="10">
        <f t="shared" si="2"/>
        <v>190</v>
      </c>
      <c r="B194" s="23" t="s">
        <v>205</v>
      </c>
      <c r="C194" s="4" t="s">
        <v>2</v>
      </c>
      <c r="D194" s="2"/>
      <c r="E194" s="12">
        <v>1150</v>
      </c>
    </row>
    <row r="195" spans="1:6">
      <c r="A195" s="10">
        <f t="shared" si="2"/>
        <v>191</v>
      </c>
      <c r="B195" s="24" t="s">
        <v>195</v>
      </c>
      <c r="C195" s="4" t="s">
        <v>2</v>
      </c>
      <c r="D195" s="2"/>
      <c r="E195" s="12">
        <v>661.27</v>
      </c>
    </row>
    <row r="196" spans="1:6">
      <c r="A196" s="10">
        <f t="shared" si="2"/>
        <v>192</v>
      </c>
      <c r="B196" s="24" t="s">
        <v>194</v>
      </c>
      <c r="C196" s="4" t="s">
        <v>2</v>
      </c>
      <c r="D196" s="2"/>
      <c r="E196" s="12">
        <v>480.65</v>
      </c>
    </row>
    <row r="197" spans="1:6">
      <c r="A197" s="10">
        <f t="shared" si="2"/>
        <v>193</v>
      </c>
      <c r="B197" s="23" t="s">
        <v>113</v>
      </c>
      <c r="C197" s="4" t="s">
        <v>2</v>
      </c>
      <c r="D197" s="2"/>
      <c r="E197" s="12">
        <v>386.84</v>
      </c>
    </row>
    <row r="198" spans="1:6">
      <c r="A198" s="10">
        <f t="shared" si="2"/>
        <v>194</v>
      </c>
      <c r="B198" s="23" t="s">
        <v>21</v>
      </c>
      <c r="C198" s="4" t="s">
        <v>2</v>
      </c>
      <c r="D198" s="2"/>
      <c r="E198" s="12">
        <v>1196.07</v>
      </c>
    </row>
    <row r="199" spans="1:6">
      <c r="A199" s="10">
        <f t="shared" ref="A199:A262" si="3">A198+1</f>
        <v>195</v>
      </c>
      <c r="B199" s="23" t="s">
        <v>36</v>
      </c>
      <c r="C199" s="4" t="s">
        <v>2</v>
      </c>
      <c r="D199" s="2"/>
      <c r="E199" s="12">
        <v>217.29</v>
      </c>
    </row>
    <row r="200" spans="1:6">
      <c r="A200" s="10">
        <f t="shared" si="3"/>
        <v>196</v>
      </c>
      <c r="B200" s="34" t="s">
        <v>380</v>
      </c>
      <c r="C200" s="2" t="s">
        <v>2</v>
      </c>
      <c r="D200" s="2"/>
      <c r="E200" s="22">
        <v>100</v>
      </c>
    </row>
    <row r="201" spans="1:6">
      <c r="A201" s="10">
        <f t="shared" si="3"/>
        <v>197</v>
      </c>
      <c r="B201" s="23" t="s">
        <v>191</v>
      </c>
      <c r="C201" s="4" t="s">
        <v>2</v>
      </c>
      <c r="D201" s="2"/>
      <c r="E201" s="12">
        <v>308</v>
      </c>
    </row>
    <row r="202" spans="1:6">
      <c r="A202" s="10">
        <f t="shared" si="3"/>
        <v>198</v>
      </c>
      <c r="B202" s="34" t="s">
        <v>390</v>
      </c>
      <c r="C202" s="2" t="s">
        <v>2</v>
      </c>
      <c r="D202" s="2"/>
      <c r="E202" s="22">
        <v>1000</v>
      </c>
    </row>
    <row r="203" spans="1:6">
      <c r="A203" s="10">
        <f t="shared" si="3"/>
        <v>199</v>
      </c>
      <c r="B203" s="34" t="s">
        <v>378</v>
      </c>
      <c r="C203" s="2" t="s">
        <v>2</v>
      </c>
      <c r="D203" s="2"/>
      <c r="E203" s="22">
        <v>800</v>
      </c>
    </row>
    <row r="204" spans="1:6">
      <c r="A204" s="10">
        <f t="shared" si="3"/>
        <v>200</v>
      </c>
      <c r="B204" s="23" t="s">
        <v>206</v>
      </c>
      <c r="C204" s="4" t="s">
        <v>2</v>
      </c>
      <c r="D204" s="2"/>
      <c r="E204" s="12">
        <v>180</v>
      </c>
    </row>
    <row r="205" spans="1:6" ht="31.5">
      <c r="A205" s="10">
        <f t="shared" si="3"/>
        <v>201</v>
      </c>
      <c r="B205" s="24" t="s">
        <v>246</v>
      </c>
      <c r="C205" s="4" t="s">
        <v>2</v>
      </c>
      <c r="D205" s="2"/>
      <c r="E205" s="12">
        <v>575</v>
      </c>
    </row>
    <row r="206" spans="1:6">
      <c r="A206" s="10">
        <f t="shared" si="3"/>
        <v>202</v>
      </c>
      <c r="B206" s="34" t="s">
        <v>389</v>
      </c>
      <c r="C206" s="2" t="s">
        <v>2</v>
      </c>
      <c r="D206" s="2"/>
      <c r="E206" s="12">
        <v>575</v>
      </c>
    </row>
    <row r="207" spans="1:6" ht="31.5">
      <c r="A207" s="10">
        <f t="shared" si="3"/>
        <v>203</v>
      </c>
      <c r="B207" s="24" t="s">
        <v>247</v>
      </c>
      <c r="C207" s="4" t="s">
        <v>2</v>
      </c>
      <c r="D207" s="2"/>
      <c r="E207" s="12">
        <v>575</v>
      </c>
    </row>
    <row r="208" spans="1:6" ht="31.5">
      <c r="A208" s="10">
        <f t="shared" si="3"/>
        <v>204</v>
      </c>
      <c r="B208" s="24" t="s">
        <v>156</v>
      </c>
      <c r="C208" s="4" t="s">
        <v>2</v>
      </c>
      <c r="D208" s="2"/>
      <c r="E208" s="12">
        <v>12962</v>
      </c>
    </row>
    <row r="209" spans="1:5">
      <c r="A209" s="10">
        <f t="shared" si="3"/>
        <v>205</v>
      </c>
      <c r="B209" s="34" t="s">
        <v>386</v>
      </c>
      <c r="C209" s="2" t="s">
        <v>157</v>
      </c>
      <c r="D209" s="2"/>
      <c r="E209" s="22">
        <v>575</v>
      </c>
    </row>
    <row r="210" spans="1:5">
      <c r="A210" s="10">
        <f t="shared" si="3"/>
        <v>206</v>
      </c>
      <c r="B210" s="24" t="s">
        <v>65</v>
      </c>
      <c r="C210" s="4" t="s">
        <v>2</v>
      </c>
      <c r="D210" s="2"/>
      <c r="E210" s="12">
        <v>9602.5</v>
      </c>
    </row>
    <row r="211" spans="1:5">
      <c r="A211" s="10">
        <f t="shared" si="3"/>
        <v>207</v>
      </c>
      <c r="B211" s="23" t="s">
        <v>115</v>
      </c>
      <c r="C211" s="4" t="s">
        <v>3</v>
      </c>
      <c r="D211" s="2"/>
      <c r="E211" s="12">
        <v>77.349999999999994</v>
      </c>
    </row>
    <row r="212" spans="1:5">
      <c r="A212" s="10">
        <f t="shared" si="3"/>
        <v>208</v>
      </c>
      <c r="B212" s="24" t="s">
        <v>89</v>
      </c>
      <c r="C212" s="4" t="s">
        <v>3</v>
      </c>
      <c r="D212" s="2"/>
      <c r="E212" s="12">
        <v>91.8</v>
      </c>
    </row>
    <row r="213" spans="1:5">
      <c r="A213" s="10">
        <f t="shared" si="3"/>
        <v>209</v>
      </c>
      <c r="B213" s="23" t="s">
        <v>189</v>
      </c>
      <c r="C213" s="4" t="s">
        <v>3</v>
      </c>
      <c r="D213" s="2"/>
      <c r="E213" s="45">
        <v>80.41</v>
      </c>
    </row>
    <row r="214" spans="1:5">
      <c r="A214" s="10">
        <f t="shared" si="3"/>
        <v>210</v>
      </c>
      <c r="B214" s="23" t="s">
        <v>187</v>
      </c>
      <c r="C214" s="4" t="s">
        <v>3</v>
      </c>
      <c r="D214" s="2"/>
      <c r="E214" s="45">
        <v>80.41</v>
      </c>
    </row>
    <row r="215" spans="1:5">
      <c r="A215" s="10">
        <f t="shared" si="3"/>
        <v>211</v>
      </c>
      <c r="B215" s="23" t="s">
        <v>137</v>
      </c>
      <c r="C215" s="4" t="s">
        <v>3</v>
      </c>
      <c r="D215" s="2"/>
      <c r="E215" s="9">
        <v>19.28</v>
      </c>
    </row>
    <row r="216" spans="1:5">
      <c r="A216" s="10">
        <f t="shared" si="3"/>
        <v>212</v>
      </c>
      <c r="B216" s="23" t="s">
        <v>131</v>
      </c>
      <c r="C216" s="4" t="s">
        <v>3</v>
      </c>
      <c r="D216" s="2"/>
      <c r="E216" s="9">
        <v>19.28</v>
      </c>
    </row>
    <row r="217" spans="1:5">
      <c r="A217" s="10">
        <f t="shared" si="3"/>
        <v>213</v>
      </c>
      <c r="B217" s="23" t="s">
        <v>135</v>
      </c>
      <c r="C217" s="4" t="s">
        <v>3</v>
      </c>
      <c r="D217" s="2"/>
      <c r="E217" s="9">
        <v>26.3</v>
      </c>
    </row>
    <row r="218" spans="1:5">
      <c r="A218" s="10">
        <f t="shared" si="3"/>
        <v>214</v>
      </c>
      <c r="B218" s="23" t="s">
        <v>138</v>
      </c>
      <c r="C218" s="4" t="s">
        <v>3</v>
      </c>
      <c r="D218" s="2"/>
      <c r="E218" s="9">
        <v>26.3</v>
      </c>
    </row>
    <row r="219" spans="1:5">
      <c r="A219" s="10">
        <f t="shared" si="3"/>
        <v>215</v>
      </c>
      <c r="B219" s="23" t="s">
        <v>130</v>
      </c>
      <c r="C219" s="4" t="s">
        <v>3</v>
      </c>
      <c r="D219" s="2"/>
      <c r="E219" s="9">
        <v>26.3</v>
      </c>
    </row>
    <row r="220" spans="1:5">
      <c r="A220" s="10">
        <f t="shared" si="3"/>
        <v>216</v>
      </c>
      <c r="B220" s="23" t="s">
        <v>188</v>
      </c>
      <c r="C220" s="4" t="s">
        <v>3</v>
      </c>
      <c r="D220" s="2"/>
      <c r="E220" s="40">
        <v>34.369999999999997</v>
      </c>
    </row>
    <row r="221" spans="1:5">
      <c r="A221" s="10">
        <f t="shared" si="3"/>
        <v>217</v>
      </c>
      <c r="B221" s="23" t="s">
        <v>123</v>
      </c>
      <c r="C221" s="4" t="s">
        <v>3</v>
      </c>
      <c r="D221" s="2"/>
      <c r="E221" s="40">
        <v>34.369999999999997</v>
      </c>
    </row>
    <row r="222" spans="1:5">
      <c r="A222" s="10">
        <f t="shared" si="3"/>
        <v>218</v>
      </c>
      <c r="B222" s="23" t="s">
        <v>122</v>
      </c>
      <c r="C222" s="4" t="s">
        <v>3</v>
      </c>
      <c r="D222" s="2"/>
      <c r="E222" s="40">
        <v>34.369999999999997</v>
      </c>
    </row>
    <row r="223" spans="1:5">
      <c r="A223" s="10">
        <f t="shared" si="3"/>
        <v>219</v>
      </c>
      <c r="B223" s="23" t="s">
        <v>129</v>
      </c>
      <c r="C223" s="4" t="s">
        <v>3</v>
      </c>
      <c r="D223" s="2"/>
      <c r="E223" s="40">
        <v>34.369999999999997</v>
      </c>
    </row>
    <row r="224" spans="1:5">
      <c r="A224" s="10">
        <f t="shared" si="3"/>
        <v>220</v>
      </c>
      <c r="B224" s="23" t="s">
        <v>134</v>
      </c>
      <c r="C224" s="4" t="s">
        <v>3</v>
      </c>
      <c r="D224" s="2"/>
      <c r="E224" s="12">
        <v>38.270000000000003</v>
      </c>
    </row>
    <row r="225" spans="1:5">
      <c r="A225" s="10">
        <f t="shared" si="3"/>
        <v>221</v>
      </c>
      <c r="B225" s="23" t="s">
        <v>124</v>
      </c>
      <c r="C225" s="4" t="s">
        <v>3</v>
      </c>
      <c r="D225" s="2"/>
      <c r="E225" s="12">
        <v>38.270000000000003</v>
      </c>
    </row>
    <row r="226" spans="1:5">
      <c r="A226" s="10">
        <f t="shared" si="3"/>
        <v>222</v>
      </c>
      <c r="B226" s="24" t="s">
        <v>136</v>
      </c>
      <c r="C226" s="4" t="s">
        <v>3</v>
      </c>
      <c r="D226" s="2"/>
      <c r="E226" s="12">
        <v>40.47</v>
      </c>
    </row>
    <row r="227" spans="1:5">
      <c r="A227" s="10">
        <f t="shared" si="3"/>
        <v>223</v>
      </c>
      <c r="B227" s="23" t="s">
        <v>128</v>
      </c>
      <c r="C227" s="4" t="s">
        <v>3</v>
      </c>
      <c r="D227" s="2"/>
      <c r="E227" s="12">
        <v>40.47</v>
      </c>
    </row>
    <row r="228" spans="1:5">
      <c r="A228" s="10">
        <f t="shared" si="3"/>
        <v>224</v>
      </c>
      <c r="B228" s="23" t="s">
        <v>133</v>
      </c>
      <c r="C228" s="4" t="s">
        <v>3</v>
      </c>
      <c r="D228" s="2"/>
      <c r="E228" s="12">
        <v>40.47</v>
      </c>
    </row>
    <row r="229" spans="1:5">
      <c r="A229" s="10">
        <f t="shared" si="3"/>
        <v>225</v>
      </c>
      <c r="B229" s="23" t="s">
        <v>125</v>
      </c>
      <c r="C229" s="4" t="s">
        <v>3</v>
      </c>
      <c r="D229" s="2"/>
      <c r="E229" s="12">
        <v>40.47</v>
      </c>
    </row>
    <row r="230" spans="1:5">
      <c r="A230" s="10">
        <f t="shared" si="3"/>
        <v>226</v>
      </c>
      <c r="B230" s="23" t="s">
        <v>127</v>
      </c>
      <c r="C230" s="4" t="s">
        <v>3</v>
      </c>
      <c r="D230" s="2"/>
      <c r="E230" s="12">
        <v>43.09</v>
      </c>
    </row>
    <row r="231" spans="1:5">
      <c r="A231" s="10">
        <f t="shared" si="3"/>
        <v>227</v>
      </c>
      <c r="B231" s="23" t="s">
        <v>132</v>
      </c>
      <c r="C231" s="4" t="s">
        <v>3</v>
      </c>
      <c r="D231" s="2"/>
      <c r="E231" s="12">
        <v>46.12</v>
      </c>
    </row>
    <row r="232" spans="1:5">
      <c r="A232" s="10">
        <f t="shared" si="3"/>
        <v>228</v>
      </c>
      <c r="B232" s="23" t="s">
        <v>126</v>
      </c>
      <c r="C232" s="4" t="s">
        <v>3</v>
      </c>
      <c r="D232" s="2"/>
      <c r="E232" s="12">
        <v>55.34</v>
      </c>
    </row>
    <row r="233" spans="1:5">
      <c r="A233" s="10">
        <f t="shared" si="3"/>
        <v>229</v>
      </c>
      <c r="B233" s="24" t="s">
        <v>87</v>
      </c>
      <c r="C233" s="4" t="s">
        <v>2</v>
      </c>
      <c r="D233" s="2"/>
      <c r="E233" s="12">
        <v>419</v>
      </c>
    </row>
    <row r="234" spans="1:5">
      <c r="A234" s="10">
        <f t="shared" si="3"/>
        <v>230</v>
      </c>
      <c r="B234" s="23" t="s">
        <v>221</v>
      </c>
      <c r="C234" s="4" t="s">
        <v>238</v>
      </c>
      <c r="D234" s="2"/>
      <c r="E234" s="12">
        <v>76</v>
      </c>
    </row>
    <row r="235" spans="1:5">
      <c r="A235" s="10">
        <f t="shared" si="3"/>
        <v>231</v>
      </c>
      <c r="B235" s="24" t="s">
        <v>7</v>
      </c>
      <c r="C235" s="4" t="s">
        <v>3</v>
      </c>
      <c r="D235" s="2"/>
      <c r="E235" s="12">
        <v>76</v>
      </c>
    </row>
    <row r="236" spans="1:5" s="20" customFormat="1">
      <c r="A236" s="10">
        <f t="shared" si="3"/>
        <v>232</v>
      </c>
      <c r="B236" s="23" t="s">
        <v>13</v>
      </c>
      <c r="C236" s="4" t="s">
        <v>2</v>
      </c>
      <c r="D236" s="36"/>
      <c r="E236" s="35">
        <v>48</v>
      </c>
    </row>
    <row r="237" spans="1:5">
      <c r="A237" s="10">
        <f t="shared" si="3"/>
        <v>233</v>
      </c>
      <c r="B237" s="23" t="s">
        <v>11</v>
      </c>
      <c r="C237" s="4" t="s">
        <v>2</v>
      </c>
      <c r="D237" s="2"/>
      <c r="E237" s="12">
        <v>48</v>
      </c>
    </row>
    <row r="238" spans="1:5">
      <c r="A238" s="10">
        <f t="shared" si="3"/>
        <v>234</v>
      </c>
      <c r="B238" s="23" t="s">
        <v>12</v>
      </c>
      <c r="C238" s="4" t="s">
        <v>2</v>
      </c>
      <c r="D238" s="2"/>
      <c r="E238" s="12">
        <v>48</v>
      </c>
    </row>
    <row r="239" spans="1:5">
      <c r="A239" s="10">
        <f t="shared" si="3"/>
        <v>235</v>
      </c>
      <c r="B239" s="23" t="s">
        <v>282</v>
      </c>
      <c r="C239" s="4" t="s">
        <v>2</v>
      </c>
      <c r="D239" s="2"/>
      <c r="E239" s="12">
        <v>87.38</v>
      </c>
    </row>
    <row r="240" spans="1:5">
      <c r="A240" s="10">
        <f t="shared" si="3"/>
        <v>236</v>
      </c>
      <c r="B240" s="23" t="s">
        <v>153</v>
      </c>
      <c r="C240" s="4" t="s">
        <v>2</v>
      </c>
      <c r="D240" s="2"/>
      <c r="E240" s="12">
        <v>34.06</v>
      </c>
    </row>
    <row r="241" spans="1:5">
      <c r="A241" s="10">
        <f t="shared" si="3"/>
        <v>237</v>
      </c>
      <c r="B241" s="23" t="s">
        <v>279</v>
      </c>
      <c r="C241" s="4" t="s">
        <v>2</v>
      </c>
      <c r="D241" s="2"/>
      <c r="E241" s="12">
        <v>34.06</v>
      </c>
    </row>
    <row r="242" spans="1:5">
      <c r="A242" s="10">
        <f t="shared" si="3"/>
        <v>238</v>
      </c>
      <c r="B242" s="23" t="s">
        <v>336</v>
      </c>
      <c r="C242" s="4" t="s">
        <v>2</v>
      </c>
      <c r="D242" s="2"/>
      <c r="E242" s="12">
        <v>5.59</v>
      </c>
    </row>
    <row r="243" spans="1:5">
      <c r="A243" s="10">
        <f t="shared" si="3"/>
        <v>239</v>
      </c>
      <c r="B243" s="23" t="s">
        <v>311</v>
      </c>
      <c r="C243" s="4" t="s">
        <v>2</v>
      </c>
      <c r="D243" s="2"/>
      <c r="E243" s="12">
        <v>5.59</v>
      </c>
    </row>
    <row r="244" spans="1:5">
      <c r="A244" s="10">
        <f t="shared" si="3"/>
        <v>240</v>
      </c>
      <c r="B244" s="23" t="s">
        <v>310</v>
      </c>
      <c r="C244" s="4" t="s">
        <v>2</v>
      </c>
      <c r="D244" s="2"/>
      <c r="E244" s="12">
        <v>67.930000000000007</v>
      </c>
    </row>
    <row r="245" spans="1:5">
      <c r="A245" s="10">
        <f t="shared" si="3"/>
        <v>241</v>
      </c>
      <c r="B245" s="23" t="s">
        <v>343</v>
      </c>
      <c r="C245" s="4" t="s">
        <v>2</v>
      </c>
      <c r="D245" s="2"/>
      <c r="E245" s="12">
        <v>108.01</v>
      </c>
    </row>
    <row r="246" spans="1:5">
      <c r="A246" s="10">
        <f t="shared" si="3"/>
        <v>242</v>
      </c>
      <c r="B246" s="23" t="s">
        <v>309</v>
      </c>
      <c r="C246" s="4" t="s">
        <v>2</v>
      </c>
      <c r="D246" s="2"/>
      <c r="E246" s="12">
        <v>250.56</v>
      </c>
    </row>
    <row r="247" spans="1:5">
      <c r="A247" s="10">
        <f t="shared" si="3"/>
        <v>243</v>
      </c>
      <c r="B247" s="23" t="s">
        <v>332</v>
      </c>
      <c r="C247" s="4" t="s">
        <v>2</v>
      </c>
      <c r="D247" s="2"/>
      <c r="E247" s="12">
        <v>17.190000000000001</v>
      </c>
    </row>
    <row r="248" spans="1:5">
      <c r="A248" s="10">
        <f t="shared" si="3"/>
        <v>244</v>
      </c>
      <c r="B248" s="23" t="s">
        <v>358</v>
      </c>
      <c r="C248" s="4" t="s">
        <v>2</v>
      </c>
      <c r="D248" s="2"/>
      <c r="E248" s="12">
        <v>17.190000000000001</v>
      </c>
    </row>
    <row r="249" spans="1:5">
      <c r="A249" s="10">
        <f t="shared" si="3"/>
        <v>245</v>
      </c>
      <c r="B249" s="23" t="s">
        <v>44</v>
      </c>
      <c r="C249" s="4" t="s">
        <v>2</v>
      </c>
      <c r="D249" s="2"/>
      <c r="E249" s="12">
        <v>37.57</v>
      </c>
    </row>
    <row r="250" spans="1:5">
      <c r="A250" s="10">
        <f t="shared" si="3"/>
        <v>246</v>
      </c>
      <c r="B250" s="23" t="s">
        <v>255</v>
      </c>
      <c r="C250" s="4" t="s">
        <v>2</v>
      </c>
      <c r="D250" s="2"/>
      <c r="E250" s="12">
        <v>37.57</v>
      </c>
    </row>
    <row r="251" spans="1:5">
      <c r="A251" s="10">
        <f t="shared" si="3"/>
        <v>247</v>
      </c>
      <c r="B251" s="23" t="s">
        <v>327</v>
      </c>
      <c r="C251" s="4" t="s">
        <v>2</v>
      </c>
      <c r="D251" s="2"/>
      <c r="E251" s="12">
        <v>37.57</v>
      </c>
    </row>
    <row r="252" spans="1:5">
      <c r="A252" s="10">
        <f t="shared" si="3"/>
        <v>248</v>
      </c>
      <c r="B252" s="23" t="s">
        <v>263</v>
      </c>
      <c r="C252" s="4" t="s">
        <v>2</v>
      </c>
      <c r="D252" s="2"/>
      <c r="E252" s="12">
        <v>31.79</v>
      </c>
    </row>
    <row r="253" spans="1:5">
      <c r="A253" s="10">
        <f t="shared" si="3"/>
        <v>249</v>
      </c>
      <c r="B253" s="23" t="s">
        <v>257</v>
      </c>
      <c r="C253" s="4" t="s">
        <v>2</v>
      </c>
      <c r="D253" s="2"/>
      <c r="E253" s="12">
        <v>35.64</v>
      </c>
    </row>
    <row r="254" spans="1:5">
      <c r="A254" s="10">
        <f t="shared" si="3"/>
        <v>250</v>
      </c>
      <c r="B254" s="23" t="s">
        <v>318</v>
      </c>
      <c r="C254" s="4" t="s">
        <v>2</v>
      </c>
      <c r="D254" s="2"/>
      <c r="E254" s="12">
        <v>38.85</v>
      </c>
    </row>
    <row r="255" spans="1:5">
      <c r="A255" s="10">
        <f t="shared" si="3"/>
        <v>251</v>
      </c>
      <c r="B255" s="23" t="s">
        <v>317</v>
      </c>
      <c r="C255" s="4" t="s">
        <v>2</v>
      </c>
      <c r="D255" s="2"/>
      <c r="E255" s="12">
        <v>77.11</v>
      </c>
    </row>
    <row r="256" spans="1:5">
      <c r="A256" s="10">
        <f t="shared" si="3"/>
        <v>252</v>
      </c>
      <c r="B256" s="23" t="s">
        <v>316</v>
      </c>
      <c r="C256" s="4" t="s">
        <v>2</v>
      </c>
      <c r="D256" s="2"/>
      <c r="E256" s="12">
        <v>88.65</v>
      </c>
    </row>
    <row r="257" spans="1:5">
      <c r="A257" s="10">
        <f t="shared" si="3"/>
        <v>253</v>
      </c>
      <c r="B257" s="23" t="s">
        <v>315</v>
      </c>
      <c r="C257" s="4" t="s">
        <v>2</v>
      </c>
      <c r="D257" s="2"/>
      <c r="E257" s="12">
        <v>92.23</v>
      </c>
    </row>
    <row r="258" spans="1:5">
      <c r="A258" s="10">
        <f t="shared" si="3"/>
        <v>254</v>
      </c>
      <c r="B258" s="23" t="s">
        <v>314</v>
      </c>
      <c r="C258" s="4" t="s">
        <v>2</v>
      </c>
      <c r="D258" s="2"/>
      <c r="E258" s="12">
        <v>117.35</v>
      </c>
    </row>
    <row r="259" spans="1:5">
      <c r="A259" s="10">
        <f t="shared" si="3"/>
        <v>255</v>
      </c>
      <c r="B259" s="23" t="s">
        <v>344</v>
      </c>
      <c r="C259" s="4" t="s">
        <v>2</v>
      </c>
      <c r="D259" s="2"/>
      <c r="E259" s="12">
        <v>286.2</v>
      </c>
    </row>
    <row r="260" spans="1:5">
      <c r="A260" s="10">
        <f t="shared" si="3"/>
        <v>256</v>
      </c>
      <c r="B260" s="23" t="s">
        <v>313</v>
      </c>
      <c r="C260" s="4" t="s">
        <v>2</v>
      </c>
      <c r="D260" s="2"/>
      <c r="E260" s="12">
        <v>286.2</v>
      </c>
    </row>
    <row r="261" spans="1:5">
      <c r="A261" s="10">
        <f t="shared" si="3"/>
        <v>257</v>
      </c>
      <c r="B261" s="23" t="s">
        <v>312</v>
      </c>
      <c r="C261" s="4" t="s">
        <v>2</v>
      </c>
      <c r="D261" s="2"/>
      <c r="E261" s="12">
        <v>397.37</v>
      </c>
    </row>
    <row r="262" spans="1:5">
      <c r="A262" s="10">
        <f t="shared" si="3"/>
        <v>258</v>
      </c>
      <c r="B262" s="23" t="s">
        <v>230</v>
      </c>
      <c r="C262" s="4" t="s">
        <v>2</v>
      </c>
      <c r="D262" s="2"/>
      <c r="E262" s="46">
        <v>213.9</v>
      </c>
    </row>
    <row r="263" spans="1:5">
      <c r="A263" s="10">
        <f t="shared" ref="A263:A326" si="4">A262+1</f>
        <v>259</v>
      </c>
      <c r="B263" s="24" t="s">
        <v>109</v>
      </c>
      <c r="C263" s="4" t="s">
        <v>2</v>
      </c>
      <c r="D263" s="2"/>
      <c r="E263" s="12">
        <v>2104</v>
      </c>
    </row>
    <row r="264" spans="1:5">
      <c r="A264" s="10">
        <f t="shared" si="4"/>
        <v>260</v>
      </c>
      <c r="B264" s="31" t="s">
        <v>249</v>
      </c>
      <c r="C264" s="4" t="s">
        <v>3</v>
      </c>
      <c r="D264" s="2"/>
      <c r="E264" s="12">
        <v>80.41</v>
      </c>
    </row>
    <row r="265" spans="1:5">
      <c r="A265" s="10">
        <f t="shared" si="4"/>
        <v>261</v>
      </c>
      <c r="B265" s="41" t="s">
        <v>287</v>
      </c>
      <c r="C265" s="4" t="s">
        <v>3</v>
      </c>
      <c r="D265" s="2"/>
      <c r="E265" s="12">
        <v>115.41</v>
      </c>
    </row>
    <row r="266" spans="1:5">
      <c r="A266" s="10">
        <f t="shared" si="4"/>
        <v>262</v>
      </c>
      <c r="B266" s="41" t="s">
        <v>192</v>
      </c>
      <c r="C266" s="4" t="s">
        <v>3</v>
      </c>
      <c r="D266" s="2"/>
      <c r="E266" s="12">
        <v>107.58</v>
      </c>
    </row>
    <row r="267" spans="1:5">
      <c r="A267" s="10">
        <f t="shared" si="4"/>
        <v>263</v>
      </c>
      <c r="B267" s="21" t="s">
        <v>435</v>
      </c>
      <c r="C267" s="2" t="s">
        <v>3</v>
      </c>
      <c r="D267" s="2"/>
      <c r="E267" s="22">
        <v>60</v>
      </c>
    </row>
    <row r="268" spans="1:5">
      <c r="A268" s="10">
        <f t="shared" si="4"/>
        <v>264</v>
      </c>
      <c r="B268" s="21" t="s">
        <v>393</v>
      </c>
      <c r="C268" s="2" t="s">
        <v>3</v>
      </c>
      <c r="D268" s="2"/>
      <c r="E268" s="22">
        <v>60</v>
      </c>
    </row>
    <row r="269" spans="1:5">
      <c r="A269" s="10">
        <f t="shared" si="4"/>
        <v>265</v>
      </c>
      <c r="B269" s="23" t="s">
        <v>39</v>
      </c>
      <c r="C269" s="4" t="s">
        <v>3</v>
      </c>
      <c r="D269" s="2"/>
      <c r="E269" s="12">
        <v>31.2</v>
      </c>
    </row>
    <row r="270" spans="1:5">
      <c r="A270" s="10">
        <f t="shared" si="4"/>
        <v>266</v>
      </c>
      <c r="B270" s="23" t="s">
        <v>297</v>
      </c>
      <c r="C270" s="4" t="s">
        <v>3</v>
      </c>
      <c r="D270" s="2"/>
      <c r="E270" s="12">
        <v>31.2</v>
      </c>
    </row>
    <row r="271" spans="1:5">
      <c r="A271" s="10">
        <f t="shared" si="4"/>
        <v>267</v>
      </c>
      <c r="B271" s="23" t="s">
        <v>296</v>
      </c>
      <c r="C271" s="4" t="s">
        <v>3</v>
      </c>
      <c r="D271" s="2"/>
      <c r="E271" s="12">
        <v>31.2</v>
      </c>
    </row>
    <row r="272" spans="1:5">
      <c r="A272" s="10">
        <f t="shared" si="4"/>
        <v>268</v>
      </c>
      <c r="B272" s="23" t="s">
        <v>295</v>
      </c>
      <c r="C272" s="4" t="s">
        <v>3</v>
      </c>
      <c r="D272" s="2"/>
      <c r="E272" s="12">
        <v>89.2</v>
      </c>
    </row>
    <row r="273" spans="1:5">
      <c r="A273" s="10">
        <f t="shared" si="4"/>
        <v>269</v>
      </c>
      <c r="B273" s="23" t="s">
        <v>40</v>
      </c>
      <c r="C273" s="4" t="s">
        <v>3</v>
      </c>
      <c r="D273" s="2"/>
      <c r="E273" s="12">
        <v>143.80000000000001</v>
      </c>
    </row>
    <row r="274" spans="1:5">
      <c r="A274" s="10">
        <f t="shared" si="4"/>
        <v>270</v>
      </c>
      <c r="B274" s="23" t="s">
        <v>294</v>
      </c>
      <c r="C274" s="4" t="s">
        <v>3</v>
      </c>
      <c r="D274" s="2"/>
      <c r="E274" s="12">
        <v>143.80000000000001</v>
      </c>
    </row>
    <row r="275" spans="1:5">
      <c r="A275" s="10">
        <f t="shared" si="4"/>
        <v>271</v>
      </c>
      <c r="B275" s="23" t="s">
        <v>293</v>
      </c>
      <c r="C275" s="4" t="s">
        <v>3</v>
      </c>
      <c r="D275" s="2"/>
      <c r="E275" s="12">
        <v>228.75</v>
      </c>
    </row>
    <row r="276" spans="1:5">
      <c r="A276" s="10">
        <f t="shared" si="4"/>
        <v>272</v>
      </c>
      <c r="B276" s="23" t="s">
        <v>292</v>
      </c>
      <c r="C276" s="4" t="s">
        <v>3</v>
      </c>
      <c r="D276" s="2"/>
      <c r="E276" s="12">
        <v>369.7</v>
      </c>
    </row>
    <row r="277" spans="1:5">
      <c r="A277" s="10">
        <f t="shared" si="4"/>
        <v>273</v>
      </c>
      <c r="B277" s="23" t="s">
        <v>291</v>
      </c>
      <c r="C277" s="4" t="s">
        <v>3</v>
      </c>
      <c r="D277" s="2"/>
      <c r="E277" s="12">
        <v>506.25</v>
      </c>
    </row>
    <row r="278" spans="1:5">
      <c r="A278" s="10">
        <f t="shared" si="4"/>
        <v>274</v>
      </c>
      <c r="B278" s="23" t="s">
        <v>290</v>
      </c>
      <c r="C278" s="4" t="s">
        <v>3</v>
      </c>
      <c r="D278" s="2"/>
      <c r="E278" s="12">
        <v>506.25</v>
      </c>
    </row>
    <row r="279" spans="1:5" s="20" customFormat="1">
      <c r="A279" s="10">
        <f t="shared" si="4"/>
        <v>275</v>
      </c>
      <c r="B279" s="23" t="s">
        <v>289</v>
      </c>
      <c r="C279" s="30"/>
      <c r="D279" s="36"/>
      <c r="E279" s="22"/>
    </row>
    <row r="280" spans="1:5">
      <c r="A280" s="10">
        <f t="shared" si="4"/>
        <v>276</v>
      </c>
      <c r="B280" s="23" t="s">
        <v>250</v>
      </c>
      <c r="C280" s="4" t="s">
        <v>3</v>
      </c>
      <c r="D280" s="2"/>
      <c r="E280" s="12">
        <v>49.5</v>
      </c>
    </row>
    <row r="281" spans="1:5">
      <c r="A281" s="10">
        <f t="shared" si="4"/>
        <v>277</v>
      </c>
      <c r="B281" s="23" t="s">
        <v>251</v>
      </c>
      <c r="C281" s="4" t="s">
        <v>3</v>
      </c>
      <c r="D281" s="2"/>
      <c r="E281" s="12">
        <v>72.95</v>
      </c>
    </row>
    <row r="282" spans="1:5">
      <c r="A282" s="10">
        <f t="shared" si="4"/>
        <v>278</v>
      </c>
      <c r="B282" s="23" t="s">
        <v>252</v>
      </c>
      <c r="C282" s="4" t="s">
        <v>3</v>
      </c>
      <c r="D282" s="2"/>
      <c r="E282" s="12">
        <v>122.1</v>
      </c>
    </row>
    <row r="283" spans="1:5">
      <c r="A283" s="10">
        <f t="shared" si="4"/>
        <v>279</v>
      </c>
      <c r="B283" s="23" t="s">
        <v>253</v>
      </c>
      <c r="C283" s="4" t="s">
        <v>3</v>
      </c>
      <c r="D283" s="2"/>
      <c r="E283" s="12">
        <v>184.95</v>
      </c>
    </row>
    <row r="284" spans="1:5">
      <c r="A284" s="10">
        <f t="shared" si="4"/>
        <v>280</v>
      </c>
      <c r="B284" s="23" t="s">
        <v>339</v>
      </c>
      <c r="C284" s="4" t="s">
        <v>3</v>
      </c>
      <c r="D284" s="2"/>
      <c r="E284" s="12">
        <v>284.94</v>
      </c>
    </row>
    <row r="285" spans="1:5">
      <c r="A285" s="10">
        <f t="shared" si="4"/>
        <v>281</v>
      </c>
      <c r="B285" s="23" t="s">
        <v>340</v>
      </c>
      <c r="C285" s="18" t="s">
        <v>2</v>
      </c>
      <c r="D285" s="2"/>
      <c r="E285" s="12">
        <v>450.28</v>
      </c>
    </row>
    <row r="286" spans="1:5">
      <c r="A286" s="10">
        <f t="shared" si="4"/>
        <v>282</v>
      </c>
      <c r="B286" s="23" t="s">
        <v>341</v>
      </c>
      <c r="C286" s="4" t="s">
        <v>3</v>
      </c>
      <c r="D286" s="2"/>
      <c r="E286" s="12">
        <v>660.11</v>
      </c>
    </row>
    <row r="287" spans="1:5">
      <c r="A287" s="10">
        <f t="shared" si="4"/>
        <v>283</v>
      </c>
      <c r="B287" s="21" t="s">
        <v>392</v>
      </c>
      <c r="C287" s="2" t="s">
        <v>3</v>
      </c>
      <c r="D287" s="2"/>
      <c r="E287" s="22">
        <v>350</v>
      </c>
    </row>
    <row r="288" spans="1:5">
      <c r="A288" s="10">
        <f t="shared" si="4"/>
        <v>284</v>
      </c>
      <c r="B288" s="21" t="s">
        <v>391</v>
      </c>
      <c r="C288" s="2" t="s">
        <v>3</v>
      </c>
      <c r="D288" s="2"/>
      <c r="E288" s="22">
        <v>150</v>
      </c>
    </row>
    <row r="289" spans="1:5">
      <c r="A289" s="10">
        <f t="shared" si="4"/>
        <v>285</v>
      </c>
      <c r="B289" s="23" t="s">
        <v>211</v>
      </c>
      <c r="C289" s="4" t="s">
        <v>238</v>
      </c>
      <c r="D289" s="2"/>
      <c r="E289" s="22">
        <v>66.569999999999993</v>
      </c>
    </row>
    <row r="290" spans="1:5">
      <c r="A290" s="10">
        <f t="shared" si="4"/>
        <v>286</v>
      </c>
      <c r="B290" s="24" t="s">
        <v>103</v>
      </c>
      <c r="C290" s="4" t="s">
        <v>3</v>
      </c>
      <c r="D290" s="2"/>
      <c r="E290" s="9">
        <v>2143</v>
      </c>
    </row>
    <row r="291" spans="1:5">
      <c r="A291" s="10">
        <f t="shared" si="4"/>
        <v>287</v>
      </c>
      <c r="B291" s="24" t="s">
        <v>190</v>
      </c>
      <c r="C291" s="4" t="s">
        <v>3</v>
      </c>
      <c r="D291" s="2"/>
      <c r="E291" s="12">
        <v>2701</v>
      </c>
    </row>
    <row r="292" spans="1:5">
      <c r="A292" s="10">
        <f t="shared" si="4"/>
        <v>288</v>
      </c>
      <c r="B292" s="23" t="s">
        <v>170</v>
      </c>
      <c r="C292" s="4" t="s">
        <v>3</v>
      </c>
      <c r="D292" s="2"/>
      <c r="E292" s="12">
        <v>189</v>
      </c>
    </row>
    <row r="293" spans="1:5">
      <c r="A293" s="10">
        <f t="shared" si="4"/>
        <v>289</v>
      </c>
      <c r="B293" s="24" t="s">
        <v>177</v>
      </c>
      <c r="C293" s="4" t="s">
        <v>3</v>
      </c>
      <c r="D293" s="2"/>
      <c r="E293" s="12">
        <v>189</v>
      </c>
    </row>
    <row r="294" spans="1:5">
      <c r="A294" s="10">
        <f t="shared" si="4"/>
        <v>290</v>
      </c>
      <c r="B294" s="23" t="s">
        <v>174</v>
      </c>
      <c r="C294" s="4" t="s">
        <v>3</v>
      </c>
      <c r="D294" s="2"/>
      <c r="E294" s="12">
        <v>413</v>
      </c>
    </row>
    <row r="295" spans="1:5">
      <c r="A295" s="10">
        <f t="shared" si="4"/>
        <v>291</v>
      </c>
      <c r="B295" s="24" t="s">
        <v>176</v>
      </c>
      <c r="C295" s="4" t="s">
        <v>3</v>
      </c>
      <c r="D295" s="2"/>
      <c r="E295" s="12">
        <v>413</v>
      </c>
    </row>
    <row r="296" spans="1:5">
      <c r="A296" s="10">
        <f t="shared" si="4"/>
        <v>292</v>
      </c>
      <c r="B296" s="23" t="s">
        <v>171</v>
      </c>
      <c r="C296" s="4" t="s">
        <v>3</v>
      </c>
      <c r="D296" s="2"/>
      <c r="E296" s="12">
        <v>505</v>
      </c>
    </row>
    <row r="297" spans="1:5">
      <c r="A297" s="10">
        <f t="shared" si="4"/>
        <v>293</v>
      </c>
      <c r="B297" s="23" t="s">
        <v>172</v>
      </c>
      <c r="C297" s="4" t="s">
        <v>3</v>
      </c>
      <c r="D297" s="2"/>
      <c r="E297" s="12">
        <v>584</v>
      </c>
    </row>
    <row r="298" spans="1:5">
      <c r="A298" s="10">
        <f t="shared" si="4"/>
        <v>294</v>
      </c>
      <c r="B298" s="23" t="s">
        <v>173</v>
      </c>
      <c r="C298" s="4" t="s">
        <v>3</v>
      </c>
      <c r="D298" s="2"/>
      <c r="E298" s="12">
        <v>730</v>
      </c>
    </row>
    <row r="299" spans="1:5">
      <c r="A299" s="10">
        <f t="shared" si="4"/>
        <v>295</v>
      </c>
      <c r="B299" s="24" t="s">
        <v>175</v>
      </c>
      <c r="C299" s="4" t="s">
        <v>3</v>
      </c>
      <c r="D299" s="2"/>
      <c r="E299" s="12">
        <v>965</v>
      </c>
    </row>
    <row r="300" spans="1:5">
      <c r="A300" s="10">
        <f t="shared" si="4"/>
        <v>296</v>
      </c>
      <c r="B300" s="23" t="s">
        <v>199</v>
      </c>
      <c r="C300" s="4" t="s">
        <v>238</v>
      </c>
      <c r="D300" s="2"/>
      <c r="E300" s="12">
        <v>440.97</v>
      </c>
    </row>
    <row r="301" spans="1:5">
      <c r="A301" s="10">
        <f t="shared" si="4"/>
        <v>297</v>
      </c>
      <c r="B301" s="23" t="s">
        <v>231</v>
      </c>
      <c r="C301" s="4" t="s">
        <v>238</v>
      </c>
      <c r="D301" s="2"/>
      <c r="E301" s="12">
        <v>440.97</v>
      </c>
    </row>
    <row r="302" spans="1:5">
      <c r="A302" s="10">
        <f t="shared" si="4"/>
        <v>298</v>
      </c>
      <c r="B302" s="23" t="s">
        <v>202</v>
      </c>
      <c r="C302" s="4" t="s">
        <v>238</v>
      </c>
      <c r="D302" s="2"/>
      <c r="E302" s="12">
        <v>225.93</v>
      </c>
    </row>
    <row r="303" spans="1:5">
      <c r="A303" s="10">
        <f t="shared" si="4"/>
        <v>299</v>
      </c>
      <c r="B303" s="23" t="s">
        <v>201</v>
      </c>
      <c r="C303" s="4" t="s">
        <v>238</v>
      </c>
      <c r="D303" s="2"/>
      <c r="E303" s="12">
        <v>306.12</v>
      </c>
    </row>
    <row r="304" spans="1:5">
      <c r="A304" s="10">
        <f t="shared" si="4"/>
        <v>300</v>
      </c>
      <c r="B304" s="23" t="s">
        <v>228</v>
      </c>
      <c r="C304" s="4" t="s">
        <v>238</v>
      </c>
      <c r="D304" s="2"/>
      <c r="E304" s="12">
        <v>306.12</v>
      </c>
    </row>
    <row r="305" spans="1:5">
      <c r="A305" s="10">
        <f t="shared" si="4"/>
        <v>301</v>
      </c>
      <c r="B305" s="23" t="s">
        <v>200</v>
      </c>
      <c r="C305" s="4" t="s">
        <v>238</v>
      </c>
      <c r="D305" s="2"/>
      <c r="E305" s="12">
        <v>360.9</v>
      </c>
    </row>
    <row r="306" spans="1:5">
      <c r="A306" s="10">
        <f t="shared" si="4"/>
        <v>302</v>
      </c>
      <c r="B306" s="23" t="s">
        <v>227</v>
      </c>
      <c r="C306" s="4" t="s">
        <v>238</v>
      </c>
      <c r="D306" s="2"/>
      <c r="E306" s="12">
        <v>360.9</v>
      </c>
    </row>
    <row r="307" spans="1:5">
      <c r="A307" s="10">
        <f t="shared" si="4"/>
        <v>303</v>
      </c>
      <c r="B307" s="31" t="s">
        <v>47</v>
      </c>
      <c r="C307" s="4" t="s">
        <v>2</v>
      </c>
      <c r="D307" s="2"/>
      <c r="E307" s="12">
        <v>168.39</v>
      </c>
    </row>
    <row r="308" spans="1:5">
      <c r="A308" s="10">
        <f t="shared" si="4"/>
        <v>304</v>
      </c>
      <c r="B308" s="31" t="s">
        <v>48</v>
      </c>
      <c r="C308" s="4" t="s">
        <v>2</v>
      </c>
      <c r="D308" s="2"/>
      <c r="E308" s="12">
        <v>168.39</v>
      </c>
    </row>
    <row r="309" spans="1:5">
      <c r="A309" s="10">
        <f t="shared" si="4"/>
        <v>305</v>
      </c>
      <c r="B309" s="23" t="s">
        <v>142</v>
      </c>
      <c r="C309" s="4" t="s">
        <v>2</v>
      </c>
      <c r="D309" s="2"/>
      <c r="E309" s="40">
        <v>221.47</v>
      </c>
    </row>
    <row r="310" spans="1:5">
      <c r="A310" s="10">
        <f t="shared" si="4"/>
        <v>306</v>
      </c>
      <c r="B310" s="23" t="s">
        <v>288</v>
      </c>
      <c r="C310" s="4" t="s">
        <v>2</v>
      </c>
      <c r="D310" s="2"/>
      <c r="E310" s="12">
        <v>30.12</v>
      </c>
    </row>
    <row r="311" spans="1:5">
      <c r="A311" s="10">
        <f t="shared" si="4"/>
        <v>307</v>
      </c>
      <c r="B311" s="23" t="s">
        <v>324</v>
      </c>
      <c r="C311" s="4" t="s">
        <v>2</v>
      </c>
      <c r="D311" s="2"/>
      <c r="E311" s="12">
        <v>3.91</v>
      </c>
    </row>
    <row r="312" spans="1:5">
      <c r="A312" s="10">
        <f t="shared" si="4"/>
        <v>308</v>
      </c>
      <c r="B312" s="23" t="s">
        <v>323</v>
      </c>
      <c r="C312" s="4" t="s">
        <v>2</v>
      </c>
      <c r="D312" s="2"/>
      <c r="E312" s="12">
        <v>16.190000000000001</v>
      </c>
    </row>
    <row r="313" spans="1:5">
      <c r="A313" s="10">
        <f t="shared" si="4"/>
        <v>309</v>
      </c>
      <c r="B313" s="23" t="s">
        <v>254</v>
      </c>
      <c r="C313" s="4" t="s">
        <v>2</v>
      </c>
      <c r="D313" s="2"/>
      <c r="E313" s="12">
        <v>30.12</v>
      </c>
    </row>
    <row r="314" spans="1:5">
      <c r="A314" s="10">
        <f t="shared" si="4"/>
        <v>310</v>
      </c>
      <c r="B314" s="23" t="s">
        <v>322</v>
      </c>
      <c r="C314" s="4" t="s">
        <v>2</v>
      </c>
      <c r="D314" s="2"/>
      <c r="E314" s="12">
        <v>30.12</v>
      </c>
    </row>
    <row r="315" spans="1:5">
      <c r="A315" s="10">
        <f t="shared" si="4"/>
        <v>311</v>
      </c>
      <c r="B315" s="23" t="s">
        <v>321</v>
      </c>
      <c r="C315" s="4" t="s">
        <v>2</v>
      </c>
      <c r="D315" s="2"/>
      <c r="E315" s="12">
        <v>52.91</v>
      </c>
    </row>
    <row r="316" spans="1:5">
      <c r="A316" s="10">
        <f t="shared" si="4"/>
        <v>312</v>
      </c>
      <c r="B316" s="23" t="s">
        <v>320</v>
      </c>
      <c r="C316" s="4" t="s">
        <v>2</v>
      </c>
      <c r="D316" s="2"/>
      <c r="E316" s="12">
        <v>111.1</v>
      </c>
    </row>
    <row r="317" spans="1:5">
      <c r="A317" s="10">
        <f t="shared" si="4"/>
        <v>313</v>
      </c>
      <c r="B317" s="23" t="s">
        <v>319</v>
      </c>
      <c r="C317" s="4" t="s">
        <v>2</v>
      </c>
      <c r="D317" s="2"/>
      <c r="E317" s="12">
        <v>176.11</v>
      </c>
    </row>
    <row r="318" spans="1:5">
      <c r="A318" s="10">
        <f t="shared" si="4"/>
        <v>314</v>
      </c>
      <c r="B318" s="23" t="s">
        <v>43</v>
      </c>
      <c r="C318" s="4" t="s">
        <v>2</v>
      </c>
      <c r="D318" s="2"/>
      <c r="E318" s="12">
        <v>37</v>
      </c>
    </row>
    <row r="319" spans="1:5">
      <c r="A319" s="10">
        <f t="shared" si="4"/>
        <v>315</v>
      </c>
      <c r="B319" s="23" t="s">
        <v>256</v>
      </c>
      <c r="C319" s="4" t="s">
        <v>2</v>
      </c>
      <c r="D319" s="2"/>
      <c r="E319" s="12">
        <v>37</v>
      </c>
    </row>
    <row r="320" spans="1:5">
      <c r="A320" s="10">
        <f t="shared" si="4"/>
        <v>316</v>
      </c>
      <c r="B320" s="34" t="s">
        <v>376</v>
      </c>
      <c r="C320" s="2" t="s">
        <v>2</v>
      </c>
      <c r="D320" s="2"/>
      <c r="E320" s="22">
        <v>4000</v>
      </c>
    </row>
    <row r="321" spans="1:5">
      <c r="A321" s="10">
        <f t="shared" si="4"/>
        <v>317</v>
      </c>
      <c r="B321" s="34" t="s">
        <v>381</v>
      </c>
      <c r="C321" s="2" t="s">
        <v>2</v>
      </c>
      <c r="D321" s="2"/>
      <c r="E321" s="22">
        <v>200</v>
      </c>
    </row>
    <row r="322" spans="1:5">
      <c r="A322" s="10">
        <f t="shared" si="4"/>
        <v>318</v>
      </c>
      <c r="B322" s="23" t="s">
        <v>158</v>
      </c>
      <c r="C322" s="4" t="s">
        <v>2</v>
      </c>
      <c r="D322" s="2"/>
      <c r="E322" s="12">
        <v>260</v>
      </c>
    </row>
    <row r="323" spans="1:5">
      <c r="A323" s="10">
        <f t="shared" si="4"/>
        <v>319</v>
      </c>
      <c r="B323" s="23" t="s">
        <v>363</v>
      </c>
      <c r="C323" s="4" t="s">
        <v>2</v>
      </c>
      <c r="D323" s="2"/>
      <c r="E323" s="12">
        <v>557.70000000000005</v>
      </c>
    </row>
    <row r="324" spans="1:5">
      <c r="A324" s="10">
        <f t="shared" si="4"/>
        <v>320</v>
      </c>
      <c r="B324" s="24" t="s">
        <v>351</v>
      </c>
      <c r="C324" s="4" t="s">
        <v>2</v>
      </c>
      <c r="D324" s="2"/>
      <c r="E324" s="12">
        <v>654.82000000000005</v>
      </c>
    </row>
    <row r="325" spans="1:5">
      <c r="A325" s="10">
        <f t="shared" si="4"/>
        <v>321</v>
      </c>
      <c r="B325" s="23" t="s">
        <v>355</v>
      </c>
      <c r="C325" s="4" t="s">
        <v>2</v>
      </c>
      <c r="D325" s="2"/>
      <c r="E325" s="12">
        <v>654.82000000000005</v>
      </c>
    </row>
    <row r="326" spans="1:5">
      <c r="A326" s="10">
        <f t="shared" si="4"/>
        <v>322</v>
      </c>
      <c r="B326" s="23" t="s">
        <v>245</v>
      </c>
      <c r="C326" s="4" t="s">
        <v>2</v>
      </c>
      <c r="D326" s="2"/>
      <c r="E326" s="12">
        <v>153.19999999999999</v>
      </c>
    </row>
    <row r="327" spans="1:5">
      <c r="A327" s="10">
        <f t="shared" ref="A327:A381" si="5">A326+1</f>
        <v>323</v>
      </c>
      <c r="B327" s="24" t="s">
        <v>164</v>
      </c>
      <c r="C327" s="4" t="s">
        <v>2</v>
      </c>
      <c r="D327" s="2"/>
      <c r="E327" s="12">
        <v>4650</v>
      </c>
    </row>
    <row r="328" spans="1:5">
      <c r="A328" s="10">
        <f t="shared" si="5"/>
        <v>324</v>
      </c>
      <c r="B328" s="24" t="s">
        <v>163</v>
      </c>
      <c r="C328" s="4" t="s">
        <v>2</v>
      </c>
      <c r="D328" s="2"/>
      <c r="E328" s="12">
        <v>21090</v>
      </c>
    </row>
    <row r="329" spans="1:5">
      <c r="A329" s="10">
        <f t="shared" si="5"/>
        <v>325</v>
      </c>
      <c r="B329" s="34" t="s">
        <v>388</v>
      </c>
      <c r="C329" s="2" t="s">
        <v>2</v>
      </c>
      <c r="D329" s="2"/>
      <c r="E329" s="12">
        <v>153.19999999999999</v>
      </c>
    </row>
    <row r="330" spans="1:5">
      <c r="A330" s="10">
        <f t="shared" si="5"/>
        <v>326</v>
      </c>
      <c r="B330" s="34" t="s">
        <v>383</v>
      </c>
      <c r="C330" s="2" t="s">
        <v>2</v>
      </c>
      <c r="D330" s="2"/>
      <c r="E330" s="22">
        <v>153.19999999999999</v>
      </c>
    </row>
    <row r="331" spans="1:5">
      <c r="A331" s="10">
        <f t="shared" si="5"/>
        <v>327</v>
      </c>
      <c r="B331" s="24" t="s">
        <v>207</v>
      </c>
      <c r="C331" s="4" t="s">
        <v>2</v>
      </c>
      <c r="D331" s="2"/>
      <c r="E331" s="12">
        <v>528.16</v>
      </c>
    </row>
    <row r="332" spans="1:5">
      <c r="A332" s="10">
        <f t="shared" si="5"/>
        <v>328</v>
      </c>
      <c r="B332" s="24" t="s">
        <v>208</v>
      </c>
      <c r="C332" s="4" t="s">
        <v>2</v>
      </c>
      <c r="D332" s="2"/>
      <c r="E332" s="12">
        <v>354.04</v>
      </c>
    </row>
    <row r="333" spans="1:5">
      <c r="A333" s="10">
        <f t="shared" si="5"/>
        <v>329</v>
      </c>
      <c r="B333" s="24" t="s">
        <v>209</v>
      </c>
      <c r="C333" s="4" t="s">
        <v>2</v>
      </c>
      <c r="D333" s="2"/>
      <c r="E333" s="12">
        <v>416.88</v>
      </c>
    </row>
    <row r="334" spans="1:5">
      <c r="A334" s="10">
        <f t="shared" si="5"/>
        <v>330</v>
      </c>
      <c r="B334" s="24" t="s">
        <v>54</v>
      </c>
      <c r="C334" s="4" t="s">
        <v>2</v>
      </c>
      <c r="D334" s="2"/>
      <c r="E334" s="12">
        <v>4495</v>
      </c>
    </row>
    <row r="335" spans="1:5">
      <c r="A335" s="10">
        <f t="shared" si="5"/>
        <v>331</v>
      </c>
      <c r="B335" s="24" t="s">
        <v>110</v>
      </c>
      <c r="C335" s="4" t="s">
        <v>2</v>
      </c>
      <c r="D335" s="2"/>
      <c r="E335" s="12">
        <v>1116</v>
      </c>
    </row>
    <row r="336" spans="1:5">
      <c r="A336" s="10">
        <f t="shared" si="5"/>
        <v>332</v>
      </c>
      <c r="B336" s="24" t="s">
        <v>63</v>
      </c>
      <c r="C336" s="4" t="s">
        <v>2</v>
      </c>
      <c r="D336" s="2"/>
      <c r="E336" s="12">
        <v>1648</v>
      </c>
    </row>
    <row r="337" spans="1:5">
      <c r="A337" s="10">
        <f t="shared" si="5"/>
        <v>333</v>
      </c>
      <c r="B337" s="24" t="s">
        <v>57</v>
      </c>
      <c r="C337" s="4" t="s">
        <v>2</v>
      </c>
      <c r="D337" s="2"/>
      <c r="E337" s="12">
        <v>1740</v>
      </c>
    </row>
    <row r="338" spans="1:5" ht="31.5">
      <c r="A338" s="10">
        <f t="shared" si="5"/>
        <v>334</v>
      </c>
      <c r="B338" s="24" t="s">
        <v>62</v>
      </c>
      <c r="C338" s="4" t="s">
        <v>2</v>
      </c>
      <c r="D338" s="2"/>
      <c r="E338" s="12">
        <v>264.82</v>
      </c>
    </row>
    <row r="339" spans="1:5">
      <c r="A339" s="10">
        <f t="shared" si="5"/>
        <v>335</v>
      </c>
      <c r="B339" s="5" t="s">
        <v>416</v>
      </c>
      <c r="C339" s="4" t="s">
        <v>2</v>
      </c>
      <c r="D339" s="2"/>
      <c r="E339" s="12">
        <v>44.28</v>
      </c>
    </row>
    <row r="340" spans="1:5">
      <c r="A340" s="10">
        <f t="shared" si="5"/>
        <v>336</v>
      </c>
      <c r="B340" s="23" t="s">
        <v>74</v>
      </c>
      <c r="C340" s="4" t="s">
        <v>2</v>
      </c>
      <c r="D340" s="2"/>
      <c r="E340" s="12">
        <v>20.58</v>
      </c>
    </row>
    <row r="341" spans="1:5">
      <c r="A341" s="10">
        <f t="shared" si="5"/>
        <v>337</v>
      </c>
      <c r="B341" s="23" t="s">
        <v>75</v>
      </c>
      <c r="C341" s="4" t="s">
        <v>2</v>
      </c>
      <c r="D341" s="2"/>
      <c r="E341" s="12">
        <v>23.23</v>
      </c>
    </row>
    <row r="342" spans="1:5">
      <c r="A342" s="10">
        <f t="shared" si="5"/>
        <v>338</v>
      </c>
      <c r="B342" s="23" t="s">
        <v>15</v>
      </c>
      <c r="C342" s="4" t="s">
        <v>2</v>
      </c>
      <c r="D342" s="2"/>
      <c r="E342" s="12">
        <v>24.6</v>
      </c>
    </row>
    <row r="343" spans="1:5">
      <c r="A343" s="10">
        <f t="shared" si="5"/>
        <v>339</v>
      </c>
      <c r="B343" s="5" t="s">
        <v>409</v>
      </c>
      <c r="C343" s="4" t="s">
        <v>2</v>
      </c>
      <c r="D343" s="2"/>
      <c r="E343" s="12">
        <v>24.6</v>
      </c>
    </row>
    <row r="344" spans="1:5">
      <c r="A344" s="10">
        <f t="shared" si="5"/>
        <v>340</v>
      </c>
      <c r="B344" s="23" t="s">
        <v>76</v>
      </c>
      <c r="C344" s="4" t="s">
        <v>2</v>
      </c>
      <c r="D344" s="2"/>
      <c r="E344" s="12">
        <v>26.41</v>
      </c>
    </row>
    <row r="345" spans="1:5">
      <c r="A345" s="10">
        <f t="shared" si="5"/>
        <v>341</v>
      </c>
      <c r="B345" s="23" t="s">
        <v>77</v>
      </c>
      <c r="C345" s="4" t="s">
        <v>2</v>
      </c>
      <c r="D345" s="2"/>
      <c r="E345" s="12">
        <v>29.87</v>
      </c>
    </row>
    <row r="346" spans="1:5">
      <c r="A346" s="10">
        <f t="shared" si="5"/>
        <v>342</v>
      </c>
      <c r="B346" s="23" t="s">
        <v>78</v>
      </c>
      <c r="C346" s="4" t="s">
        <v>2</v>
      </c>
      <c r="D346" s="2"/>
      <c r="E346" s="12">
        <v>44.28</v>
      </c>
    </row>
    <row r="347" spans="1:5">
      <c r="A347" s="10">
        <f t="shared" si="5"/>
        <v>343</v>
      </c>
      <c r="B347" s="23" t="s">
        <v>114</v>
      </c>
      <c r="C347" s="4" t="s">
        <v>2</v>
      </c>
      <c r="D347" s="2"/>
      <c r="E347" s="12">
        <v>20.58</v>
      </c>
    </row>
    <row r="348" spans="1:5">
      <c r="A348" s="10">
        <f t="shared" si="5"/>
        <v>344</v>
      </c>
      <c r="B348" s="24" t="s">
        <v>69</v>
      </c>
      <c r="C348" s="4" t="s">
        <v>2</v>
      </c>
      <c r="D348" s="2"/>
      <c r="E348" s="12">
        <v>51.22</v>
      </c>
    </row>
    <row r="349" spans="1:5">
      <c r="A349" s="10">
        <f t="shared" si="5"/>
        <v>345</v>
      </c>
      <c r="B349" s="24" t="s">
        <v>68</v>
      </c>
      <c r="C349" s="4" t="s">
        <v>2</v>
      </c>
      <c r="D349" s="2"/>
      <c r="E349" s="12">
        <v>76.930000000000007</v>
      </c>
    </row>
    <row r="350" spans="1:5">
      <c r="A350" s="10">
        <f t="shared" si="5"/>
        <v>346</v>
      </c>
      <c r="B350" s="6" t="s">
        <v>415</v>
      </c>
      <c r="C350" s="4" t="s">
        <v>2</v>
      </c>
      <c r="D350" s="2"/>
      <c r="E350" s="12">
        <v>23.23</v>
      </c>
    </row>
    <row r="351" spans="1:5">
      <c r="A351" s="10">
        <f t="shared" si="5"/>
        <v>347</v>
      </c>
      <c r="B351" s="5" t="s">
        <v>412</v>
      </c>
      <c r="C351" s="4" t="s">
        <v>2</v>
      </c>
      <c r="D351" s="2"/>
      <c r="E351" s="12">
        <v>23.23</v>
      </c>
    </row>
    <row r="352" spans="1:5">
      <c r="A352" s="10">
        <f t="shared" si="5"/>
        <v>348</v>
      </c>
      <c r="B352" s="5" t="s">
        <v>413</v>
      </c>
      <c r="C352" s="4" t="s">
        <v>2</v>
      </c>
      <c r="D352" s="2"/>
      <c r="E352" s="12">
        <v>23.23</v>
      </c>
    </row>
    <row r="353" spans="1:5">
      <c r="A353" s="10">
        <f t="shared" si="5"/>
        <v>349</v>
      </c>
      <c r="B353" s="24" t="s">
        <v>25</v>
      </c>
      <c r="C353" s="4" t="s">
        <v>2</v>
      </c>
      <c r="D353" s="2"/>
      <c r="E353" s="12">
        <v>24.6</v>
      </c>
    </row>
    <row r="354" spans="1:5">
      <c r="A354" s="10">
        <f t="shared" si="5"/>
        <v>350</v>
      </c>
      <c r="B354" s="5" t="s">
        <v>414</v>
      </c>
      <c r="C354" s="4" t="s">
        <v>2</v>
      </c>
      <c r="D354" s="2"/>
      <c r="E354" s="12">
        <v>24.6</v>
      </c>
    </row>
    <row r="355" spans="1:5">
      <c r="A355" s="10">
        <f t="shared" si="5"/>
        <v>351</v>
      </c>
      <c r="B355" s="5" t="s">
        <v>411</v>
      </c>
      <c r="C355" s="4" t="s">
        <v>2</v>
      </c>
      <c r="D355" s="2"/>
      <c r="E355" s="12">
        <v>26.41</v>
      </c>
    </row>
    <row r="356" spans="1:5">
      <c r="A356" s="10">
        <f t="shared" si="5"/>
        <v>352</v>
      </c>
      <c r="B356" s="5" t="s">
        <v>410</v>
      </c>
      <c r="C356" s="4" t="s">
        <v>2</v>
      </c>
      <c r="D356" s="2"/>
      <c r="E356" s="12">
        <v>26.41</v>
      </c>
    </row>
    <row r="357" spans="1:5">
      <c r="A357" s="10">
        <f t="shared" si="5"/>
        <v>353</v>
      </c>
      <c r="B357" s="24" t="s">
        <v>70</v>
      </c>
      <c r="C357" s="4" t="s">
        <v>2</v>
      </c>
      <c r="D357" s="2"/>
      <c r="E357" s="12">
        <v>29.87</v>
      </c>
    </row>
    <row r="358" spans="1:5">
      <c r="A358" s="10">
        <f t="shared" si="5"/>
        <v>354</v>
      </c>
      <c r="B358" s="5" t="s">
        <v>425</v>
      </c>
      <c r="C358" s="4" t="s">
        <v>2</v>
      </c>
      <c r="D358" s="2"/>
      <c r="E358" s="12">
        <v>29.87</v>
      </c>
    </row>
    <row r="359" spans="1:5">
      <c r="A359" s="10">
        <f t="shared" si="5"/>
        <v>355</v>
      </c>
      <c r="B359" s="24" t="s">
        <v>71</v>
      </c>
      <c r="C359" s="4" t="s">
        <v>2</v>
      </c>
      <c r="D359" s="2"/>
      <c r="E359" s="12">
        <v>44.28</v>
      </c>
    </row>
    <row r="360" spans="1:5">
      <c r="A360" s="10">
        <f t="shared" si="5"/>
        <v>356</v>
      </c>
      <c r="B360" s="5" t="s">
        <v>436</v>
      </c>
      <c r="C360" s="4" t="s">
        <v>2</v>
      </c>
      <c r="D360" s="2"/>
      <c r="E360" s="12">
        <v>44.28</v>
      </c>
    </row>
    <row r="361" spans="1:5">
      <c r="A361" s="10">
        <f t="shared" si="5"/>
        <v>357</v>
      </c>
      <c r="B361" s="23" t="s">
        <v>220</v>
      </c>
      <c r="C361" s="4" t="s">
        <v>2</v>
      </c>
      <c r="D361" s="2"/>
      <c r="E361" s="12">
        <v>46.29</v>
      </c>
    </row>
    <row r="362" spans="1:5">
      <c r="A362" s="10">
        <f t="shared" si="5"/>
        <v>358</v>
      </c>
      <c r="B362" s="23" t="s">
        <v>374</v>
      </c>
      <c r="C362" s="2" t="s">
        <v>2</v>
      </c>
      <c r="D362" s="2"/>
      <c r="E362" s="12">
        <v>20.58</v>
      </c>
    </row>
    <row r="363" spans="1:5">
      <c r="A363" s="10">
        <f t="shared" si="5"/>
        <v>359</v>
      </c>
      <c r="B363" s="23" t="s">
        <v>223</v>
      </c>
      <c r="C363" s="4" t="s">
        <v>2</v>
      </c>
      <c r="D363" s="2"/>
      <c r="E363" s="40">
        <v>3</v>
      </c>
    </row>
    <row r="364" spans="1:5">
      <c r="A364" s="10">
        <f t="shared" si="5"/>
        <v>360</v>
      </c>
      <c r="B364" s="23" t="s">
        <v>226</v>
      </c>
      <c r="C364" s="4" t="s">
        <v>2</v>
      </c>
      <c r="D364" s="2"/>
      <c r="E364" s="40">
        <v>2.7</v>
      </c>
    </row>
    <row r="365" spans="1:5">
      <c r="A365" s="10">
        <f t="shared" si="5"/>
        <v>361</v>
      </c>
      <c r="B365" s="24" t="s">
        <v>6</v>
      </c>
      <c r="C365" s="4" t="s">
        <v>2</v>
      </c>
      <c r="D365" s="2"/>
      <c r="E365" s="12">
        <v>3</v>
      </c>
    </row>
    <row r="366" spans="1:5">
      <c r="A366" s="10">
        <f t="shared" si="5"/>
        <v>362</v>
      </c>
      <c r="B366" s="23" t="s">
        <v>28</v>
      </c>
      <c r="C366" s="4" t="s">
        <v>2</v>
      </c>
      <c r="D366" s="2"/>
      <c r="E366" s="12">
        <v>2.7</v>
      </c>
    </row>
    <row r="367" spans="1:5" ht="31.5">
      <c r="A367" s="10">
        <f t="shared" si="5"/>
        <v>363</v>
      </c>
      <c r="B367" s="24" t="s">
        <v>367</v>
      </c>
      <c r="C367" s="4" t="s">
        <v>2</v>
      </c>
      <c r="D367" s="2"/>
      <c r="E367" s="12">
        <v>1560</v>
      </c>
    </row>
    <row r="368" spans="1:5">
      <c r="A368" s="10">
        <f t="shared" si="5"/>
        <v>364</v>
      </c>
      <c r="B368" s="23" t="s">
        <v>437</v>
      </c>
      <c r="C368" s="4" t="s">
        <v>2</v>
      </c>
      <c r="D368" s="2"/>
      <c r="E368" s="12">
        <v>1530</v>
      </c>
    </row>
    <row r="369" spans="1:5">
      <c r="A369" s="10">
        <f t="shared" si="5"/>
        <v>365</v>
      </c>
      <c r="B369" s="23" t="s">
        <v>379</v>
      </c>
      <c r="C369" s="2" t="s">
        <v>2</v>
      </c>
      <c r="D369" s="2"/>
      <c r="E369" s="22">
        <v>200</v>
      </c>
    </row>
    <row r="370" spans="1:5">
      <c r="A370" s="10">
        <f t="shared" si="5"/>
        <v>366</v>
      </c>
      <c r="B370" s="23" t="s">
        <v>222</v>
      </c>
      <c r="C370" s="4" t="s">
        <v>238</v>
      </c>
      <c r="D370" s="2"/>
      <c r="E370" s="12">
        <v>72</v>
      </c>
    </row>
    <row r="371" spans="1:5">
      <c r="A371" s="10">
        <f t="shared" si="5"/>
        <v>367</v>
      </c>
      <c r="B371" s="23" t="s">
        <v>224</v>
      </c>
      <c r="C371" s="4" t="s">
        <v>238</v>
      </c>
      <c r="D371" s="2"/>
      <c r="E371" s="12">
        <v>68</v>
      </c>
    </row>
    <row r="372" spans="1:5">
      <c r="A372" s="10">
        <f t="shared" si="5"/>
        <v>368</v>
      </c>
      <c r="B372" s="24" t="s">
        <v>72</v>
      </c>
      <c r="C372" s="4" t="s">
        <v>2</v>
      </c>
      <c r="D372" s="2"/>
      <c r="E372" s="12">
        <v>72</v>
      </c>
    </row>
    <row r="373" spans="1:5">
      <c r="A373" s="10">
        <f t="shared" si="5"/>
        <v>369</v>
      </c>
      <c r="B373" s="23" t="s">
        <v>32</v>
      </c>
      <c r="C373" s="4" t="s">
        <v>2</v>
      </c>
      <c r="D373" s="2"/>
      <c r="E373" s="12">
        <v>68</v>
      </c>
    </row>
    <row r="374" spans="1:5">
      <c r="A374" s="10">
        <f t="shared" si="5"/>
        <v>370</v>
      </c>
      <c r="B374" s="31" t="s">
        <v>51</v>
      </c>
      <c r="C374" s="4" t="s">
        <v>2</v>
      </c>
      <c r="D374" s="2"/>
      <c r="E374" s="12">
        <v>150.21</v>
      </c>
    </row>
    <row r="375" spans="1:5">
      <c r="A375" s="10">
        <f t="shared" si="5"/>
        <v>371</v>
      </c>
      <c r="B375" s="31" t="s">
        <v>52</v>
      </c>
      <c r="C375" s="4" t="s">
        <v>2</v>
      </c>
      <c r="D375" s="2"/>
      <c r="E375" s="12">
        <v>150.21</v>
      </c>
    </row>
    <row r="376" spans="1:5">
      <c r="A376" s="10">
        <f t="shared" si="5"/>
        <v>372</v>
      </c>
      <c r="B376" s="31" t="s">
        <v>49</v>
      </c>
      <c r="C376" s="4" t="s">
        <v>2</v>
      </c>
      <c r="D376" s="2"/>
      <c r="E376" s="12">
        <v>150.21</v>
      </c>
    </row>
    <row r="377" spans="1:5">
      <c r="A377" s="10">
        <f t="shared" si="5"/>
        <v>373</v>
      </c>
      <c r="B377" s="31" t="s">
        <v>50</v>
      </c>
      <c r="C377" s="4" t="s">
        <v>2</v>
      </c>
      <c r="D377" s="2"/>
      <c r="E377" s="12">
        <v>150.21</v>
      </c>
    </row>
    <row r="378" spans="1:5">
      <c r="A378" s="10">
        <f t="shared" si="5"/>
        <v>374</v>
      </c>
      <c r="B378" s="23" t="s">
        <v>37</v>
      </c>
      <c r="C378" s="4" t="s">
        <v>2</v>
      </c>
      <c r="D378" s="2"/>
      <c r="E378" s="12">
        <v>328.47</v>
      </c>
    </row>
    <row r="379" spans="1:5">
      <c r="A379" s="10">
        <f t="shared" si="5"/>
        <v>375</v>
      </c>
      <c r="B379" s="32" t="s">
        <v>59</v>
      </c>
      <c r="C379" s="30" t="s">
        <v>2</v>
      </c>
      <c r="D379" s="2"/>
      <c r="E379" s="12">
        <v>7</v>
      </c>
    </row>
    <row r="380" spans="1:5">
      <c r="A380" s="10">
        <f t="shared" si="5"/>
        <v>376</v>
      </c>
      <c r="B380" s="32" t="s">
        <v>233</v>
      </c>
      <c r="C380" s="30" t="s">
        <v>237</v>
      </c>
      <c r="D380" s="2"/>
      <c r="E380" s="22"/>
    </row>
    <row r="381" spans="1:5">
      <c r="A381" s="10">
        <f t="shared" si="5"/>
        <v>377</v>
      </c>
      <c r="B381" s="32" t="s">
        <v>186</v>
      </c>
      <c r="C381" s="30" t="s">
        <v>31</v>
      </c>
      <c r="D381" s="2"/>
      <c r="E381" s="22"/>
    </row>
    <row r="382" spans="1:5">
      <c r="A382" s="16"/>
      <c r="B382" s="16"/>
      <c r="C382" s="16"/>
      <c r="D382" s="2"/>
      <c r="E382" s="12"/>
    </row>
    <row r="383" spans="1:5">
      <c r="A383"/>
      <c r="B383"/>
      <c r="C383"/>
    </row>
    <row r="384" spans="1:5">
      <c r="A384"/>
      <c r="B384"/>
      <c r="C384"/>
    </row>
    <row r="385" spans="1:5">
      <c r="A385"/>
      <c r="B385"/>
      <c r="C385"/>
    </row>
    <row r="386" spans="1:5">
      <c r="A386"/>
      <c r="B386"/>
      <c r="C386"/>
    </row>
    <row r="387" spans="1:5">
      <c r="A387"/>
      <c r="B387"/>
      <c r="C387"/>
    </row>
    <row r="388" spans="1:5">
      <c r="A388"/>
      <c r="B388"/>
      <c r="C388"/>
    </row>
    <row r="389" spans="1:5">
      <c r="A389"/>
      <c r="B389"/>
      <c r="C389"/>
    </row>
    <row r="390" spans="1:5">
      <c r="A390"/>
      <c r="B390"/>
      <c r="C390"/>
    </row>
    <row r="391" spans="1:5">
      <c r="A391"/>
      <c r="B391"/>
      <c r="C391"/>
    </row>
    <row r="392" spans="1:5">
      <c r="A392"/>
      <c r="B392"/>
      <c r="C392"/>
    </row>
    <row r="393" spans="1:5">
      <c r="A393"/>
      <c r="B393"/>
      <c r="C393"/>
    </row>
    <row r="394" spans="1:5">
      <c r="A394"/>
      <c r="B394"/>
      <c r="C394"/>
    </row>
    <row r="395" spans="1:5">
      <c r="A395"/>
      <c r="B395"/>
      <c r="C395"/>
    </row>
    <row r="396" spans="1:5" s="20" customFormat="1">
      <c r="A396"/>
      <c r="B396"/>
      <c r="C396"/>
      <c r="E396" s="42"/>
    </row>
    <row r="397" spans="1:5">
      <c r="A397"/>
      <c r="B397"/>
      <c r="C397"/>
    </row>
    <row r="398" spans="1:5">
      <c r="A398"/>
      <c r="B398"/>
      <c r="C398"/>
    </row>
    <row r="399" spans="1:5">
      <c r="A399"/>
      <c r="B399"/>
      <c r="C399"/>
    </row>
    <row r="400" spans="1:5">
      <c r="A400"/>
      <c r="B400"/>
      <c r="C400"/>
    </row>
    <row r="401" spans="1:3">
      <c r="A401"/>
      <c r="B401"/>
      <c r="C401"/>
    </row>
    <row r="402" spans="1:3">
      <c r="A402"/>
      <c r="B402"/>
      <c r="C402"/>
    </row>
    <row r="403" spans="1:3">
      <c r="A403"/>
      <c r="B403"/>
      <c r="C403"/>
    </row>
    <row r="404" spans="1:3">
      <c r="A404"/>
      <c r="B404"/>
      <c r="C404"/>
    </row>
    <row r="405" spans="1:3">
      <c r="A405"/>
      <c r="B405"/>
      <c r="C405"/>
    </row>
    <row r="406" spans="1:3">
      <c r="A406"/>
      <c r="B406"/>
      <c r="C406"/>
    </row>
    <row r="407" spans="1:3">
      <c r="A407"/>
      <c r="B407"/>
      <c r="C407"/>
    </row>
    <row r="408" spans="1:3">
      <c r="A408"/>
      <c r="B408"/>
      <c r="C408"/>
    </row>
    <row r="409" spans="1:3">
      <c r="A409"/>
      <c r="B409"/>
      <c r="C409"/>
    </row>
    <row r="410" spans="1:3">
      <c r="A410"/>
      <c r="B410"/>
      <c r="C410"/>
    </row>
    <row r="411" spans="1:3">
      <c r="A411"/>
      <c r="B411"/>
      <c r="C411"/>
    </row>
    <row r="412" spans="1:3">
      <c r="A412"/>
      <c r="B412"/>
      <c r="C412"/>
    </row>
    <row r="413" spans="1:3">
      <c r="A413"/>
      <c r="B413"/>
      <c r="C413"/>
    </row>
    <row r="414" spans="1:3">
      <c r="A414"/>
      <c r="B414"/>
      <c r="C414"/>
    </row>
    <row r="415" spans="1:3">
      <c r="A415"/>
      <c r="B415"/>
      <c r="C415"/>
    </row>
    <row r="416" spans="1:3">
      <c r="A416"/>
      <c r="B416"/>
      <c r="C416"/>
    </row>
    <row r="417" spans="1:3">
      <c r="A417"/>
      <c r="B417"/>
      <c r="C417"/>
    </row>
    <row r="418" spans="1:3">
      <c r="A418"/>
      <c r="B418"/>
      <c r="C418"/>
    </row>
    <row r="419" spans="1:3">
      <c r="A419"/>
      <c r="B419"/>
      <c r="C419"/>
    </row>
    <row r="420" spans="1:3">
      <c r="A420"/>
      <c r="B420"/>
      <c r="C420"/>
    </row>
    <row r="421" spans="1:3">
      <c r="A421"/>
      <c r="B421"/>
      <c r="C421"/>
    </row>
    <row r="422" spans="1:3">
      <c r="A422"/>
      <c r="B422"/>
      <c r="C422"/>
    </row>
    <row r="423" spans="1:3">
      <c r="A423"/>
      <c r="B423"/>
      <c r="C423"/>
    </row>
    <row r="424" spans="1:3">
      <c r="A424"/>
      <c r="B424"/>
      <c r="C424"/>
    </row>
    <row r="425" spans="1:3">
      <c r="A425"/>
      <c r="B425"/>
      <c r="C425"/>
    </row>
    <row r="426" spans="1:3">
      <c r="A426"/>
      <c r="B426"/>
      <c r="C426"/>
    </row>
    <row r="427" spans="1:3">
      <c r="A427"/>
      <c r="B427"/>
      <c r="C427"/>
    </row>
    <row r="428" spans="1:3">
      <c r="A428"/>
      <c r="B428"/>
      <c r="C428"/>
    </row>
    <row r="429" spans="1:3">
      <c r="A429"/>
      <c r="B429"/>
      <c r="C429"/>
    </row>
    <row r="430" spans="1:3">
      <c r="A430"/>
      <c r="B430"/>
      <c r="C430"/>
    </row>
    <row r="431" spans="1:3">
      <c r="A431"/>
      <c r="B431"/>
      <c r="C431"/>
    </row>
    <row r="432" spans="1:3">
      <c r="A432"/>
      <c r="B432"/>
      <c r="C432"/>
    </row>
    <row r="433" spans="1:3">
      <c r="A433"/>
      <c r="B433"/>
      <c r="C433"/>
    </row>
    <row r="434" spans="1:3">
      <c r="A434"/>
      <c r="B434"/>
      <c r="C434"/>
    </row>
    <row r="435" spans="1:3">
      <c r="A435"/>
      <c r="B435"/>
      <c r="C435"/>
    </row>
    <row r="436" spans="1:3">
      <c r="A436"/>
      <c r="B436"/>
      <c r="C436"/>
    </row>
    <row r="437" spans="1:3">
      <c r="A437"/>
      <c r="B437"/>
      <c r="C437"/>
    </row>
    <row r="438" spans="1:3">
      <c r="A438"/>
      <c r="B438"/>
      <c r="C438"/>
    </row>
    <row r="439" spans="1:3">
      <c r="A439"/>
      <c r="B439"/>
      <c r="C439"/>
    </row>
    <row r="440" spans="1:3">
      <c r="A440"/>
      <c r="B440"/>
      <c r="C440"/>
    </row>
    <row r="441" spans="1:3">
      <c r="A441"/>
      <c r="B441"/>
      <c r="C441"/>
    </row>
    <row r="442" spans="1:3">
      <c r="A442"/>
      <c r="B442"/>
      <c r="C442"/>
    </row>
    <row r="443" spans="1:3">
      <c r="A443"/>
      <c r="B443"/>
      <c r="C443"/>
    </row>
    <row r="444" spans="1:3">
      <c r="A444"/>
      <c r="B444"/>
      <c r="C444"/>
    </row>
    <row r="445" spans="1:3">
      <c r="A445"/>
      <c r="B445"/>
      <c r="C445"/>
    </row>
    <row r="446" spans="1:3">
      <c r="A446"/>
      <c r="B446"/>
      <c r="C446"/>
    </row>
    <row r="447" spans="1:3">
      <c r="A447"/>
      <c r="B447"/>
      <c r="C447"/>
    </row>
    <row r="448" spans="1:3">
      <c r="A448"/>
      <c r="B448"/>
      <c r="C448"/>
    </row>
    <row r="449" spans="1:3">
      <c r="A449"/>
      <c r="B449"/>
      <c r="C449"/>
    </row>
    <row r="450" spans="1:3">
      <c r="A450"/>
      <c r="B450"/>
      <c r="C450"/>
    </row>
    <row r="451" spans="1:3">
      <c r="A451"/>
      <c r="B451"/>
      <c r="C451"/>
    </row>
    <row r="452" spans="1:3">
      <c r="A452"/>
      <c r="B452"/>
      <c r="C452"/>
    </row>
    <row r="453" spans="1:3">
      <c r="A453"/>
      <c r="B453"/>
      <c r="C453"/>
    </row>
    <row r="454" spans="1:3">
      <c r="A454"/>
      <c r="B454"/>
      <c r="C454"/>
    </row>
    <row r="455" spans="1:3">
      <c r="A455"/>
      <c r="B455"/>
      <c r="C455"/>
    </row>
    <row r="456" spans="1:3">
      <c r="A456"/>
      <c r="B456"/>
      <c r="C456"/>
    </row>
    <row r="457" spans="1:3">
      <c r="A457"/>
      <c r="B457"/>
      <c r="C457"/>
    </row>
    <row r="458" spans="1:3">
      <c r="A458"/>
      <c r="B458"/>
      <c r="C458"/>
    </row>
    <row r="459" spans="1:3">
      <c r="A459"/>
      <c r="B459"/>
      <c r="C459"/>
    </row>
    <row r="460" spans="1:3">
      <c r="A460"/>
      <c r="B460"/>
      <c r="C460"/>
    </row>
    <row r="461" spans="1:3">
      <c r="A461"/>
      <c r="B461"/>
      <c r="C461"/>
    </row>
    <row r="462" spans="1:3">
      <c r="A462"/>
      <c r="B462"/>
      <c r="C462"/>
    </row>
    <row r="463" spans="1:3">
      <c r="A463"/>
      <c r="B463"/>
      <c r="C463"/>
    </row>
    <row r="464" spans="1:3">
      <c r="A464"/>
      <c r="B464"/>
      <c r="C464"/>
    </row>
    <row r="465" spans="1:5">
      <c r="A465"/>
      <c r="B465"/>
      <c r="C465"/>
    </row>
    <row r="466" spans="1:5">
      <c r="A466"/>
      <c r="B466"/>
      <c r="C466"/>
    </row>
    <row r="467" spans="1:5">
      <c r="A467"/>
      <c r="B467"/>
      <c r="C467"/>
    </row>
    <row r="468" spans="1:5">
      <c r="A468"/>
      <c r="B468"/>
      <c r="C468"/>
    </row>
    <row r="469" spans="1:5">
      <c r="A469"/>
      <c r="B469"/>
      <c r="C469"/>
    </row>
    <row r="470" spans="1:5">
      <c r="A470"/>
      <c r="B470"/>
      <c r="C470"/>
    </row>
    <row r="471" spans="1:5">
      <c r="A471"/>
      <c r="B471"/>
      <c r="C471"/>
    </row>
    <row r="472" spans="1:5">
      <c r="A472"/>
      <c r="B472"/>
      <c r="C472"/>
    </row>
    <row r="473" spans="1:5">
      <c r="A473"/>
      <c r="B473"/>
      <c r="C473"/>
    </row>
    <row r="474" spans="1:5">
      <c r="A474"/>
      <c r="B474"/>
      <c r="C474"/>
    </row>
    <row r="475" spans="1:5">
      <c r="A475"/>
      <c r="B475"/>
      <c r="C475"/>
    </row>
    <row r="476" spans="1:5">
      <c r="A476"/>
      <c r="B476"/>
      <c r="C476"/>
    </row>
    <row r="477" spans="1:5">
      <c r="A477"/>
      <c r="B477"/>
      <c r="C477"/>
    </row>
    <row r="478" spans="1:5">
      <c r="A478"/>
      <c r="B478"/>
      <c r="C478"/>
    </row>
    <row r="479" spans="1:5" s="20" customFormat="1">
      <c r="A479"/>
      <c r="B479"/>
      <c r="C479"/>
      <c r="E479" s="42"/>
    </row>
    <row r="480" spans="1:5">
      <c r="A480"/>
      <c r="B480"/>
      <c r="C480"/>
    </row>
    <row r="481" spans="1:3">
      <c r="A481"/>
      <c r="B481"/>
      <c r="C481"/>
    </row>
    <row r="482" spans="1:3">
      <c r="A482"/>
      <c r="B482"/>
      <c r="C482"/>
    </row>
    <row r="483" spans="1:3">
      <c r="A483"/>
      <c r="B483"/>
      <c r="C483"/>
    </row>
    <row r="484" spans="1:3">
      <c r="A484"/>
      <c r="B484"/>
      <c r="C484"/>
    </row>
    <row r="485" spans="1:3">
      <c r="A485"/>
      <c r="B485"/>
      <c r="C485"/>
    </row>
    <row r="486" spans="1:3">
      <c r="A486"/>
      <c r="B486"/>
      <c r="C486"/>
    </row>
    <row r="487" spans="1:3">
      <c r="A487"/>
      <c r="B487"/>
      <c r="C487"/>
    </row>
    <row r="488" spans="1:3">
      <c r="A488"/>
      <c r="B488"/>
      <c r="C488"/>
    </row>
    <row r="489" spans="1:3">
      <c r="A489"/>
      <c r="B489"/>
      <c r="C489"/>
    </row>
    <row r="490" spans="1:3">
      <c r="A490"/>
      <c r="B490"/>
      <c r="C490"/>
    </row>
    <row r="491" spans="1:3">
      <c r="A491"/>
      <c r="B491"/>
      <c r="C491"/>
    </row>
    <row r="492" spans="1:3">
      <c r="A492"/>
      <c r="B492"/>
      <c r="C492"/>
    </row>
    <row r="493" spans="1:3">
      <c r="A493"/>
      <c r="B493"/>
      <c r="C493"/>
    </row>
    <row r="494" spans="1:3">
      <c r="A494"/>
      <c r="B494"/>
      <c r="C494"/>
    </row>
    <row r="495" spans="1:3">
      <c r="A495"/>
      <c r="B495"/>
      <c r="C495"/>
    </row>
    <row r="496" spans="1:3">
      <c r="A496"/>
      <c r="B496"/>
      <c r="C496"/>
    </row>
    <row r="497" spans="1:3">
      <c r="A497"/>
      <c r="B497"/>
      <c r="C497"/>
    </row>
    <row r="498" spans="1:3">
      <c r="A498"/>
      <c r="B498"/>
      <c r="C498"/>
    </row>
    <row r="499" spans="1:3">
      <c r="A499"/>
      <c r="B499"/>
      <c r="C499"/>
    </row>
    <row r="500" spans="1:3">
      <c r="A500"/>
      <c r="B500"/>
      <c r="C500"/>
    </row>
    <row r="501" spans="1:3">
      <c r="A501"/>
      <c r="B501"/>
      <c r="C501"/>
    </row>
    <row r="502" spans="1:3">
      <c r="A502"/>
      <c r="B502"/>
      <c r="C502"/>
    </row>
    <row r="503" spans="1:3">
      <c r="A503"/>
      <c r="B503"/>
      <c r="C503"/>
    </row>
    <row r="504" spans="1:3">
      <c r="A504"/>
      <c r="B504"/>
      <c r="C504"/>
    </row>
    <row r="505" spans="1:3">
      <c r="A505"/>
      <c r="B505"/>
      <c r="C505"/>
    </row>
    <row r="506" spans="1:3">
      <c r="A506"/>
      <c r="B506"/>
      <c r="C506"/>
    </row>
    <row r="507" spans="1:3">
      <c r="A507"/>
      <c r="B507"/>
      <c r="C507"/>
    </row>
    <row r="508" spans="1:3">
      <c r="A508"/>
      <c r="B508"/>
      <c r="C508"/>
    </row>
    <row r="509" spans="1:3">
      <c r="A509"/>
      <c r="B509"/>
      <c r="C509"/>
    </row>
    <row r="510" spans="1:3">
      <c r="A510"/>
      <c r="B510"/>
      <c r="C510"/>
    </row>
    <row r="511" spans="1:3">
      <c r="A511"/>
      <c r="B511"/>
      <c r="C511"/>
    </row>
    <row r="512" spans="1:3">
      <c r="A512"/>
      <c r="B512"/>
      <c r="C512"/>
    </row>
    <row r="513" spans="1:3">
      <c r="A513"/>
      <c r="B513"/>
      <c r="C513"/>
    </row>
    <row r="514" spans="1:3">
      <c r="A514"/>
      <c r="B514"/>
      <c r="C514"/>
    </row>
    <row r="515" spans="1:3">
      <c r="A515"/>
      <c r="B515"/>
      <c r="C515"/>
    </row>
    <row r="516" spans="1:3">
      <c r="A516"/>
      <c r="B516"/>
      <c r="C516"/>
    </row>
    <row r="517" spans="1:3">
      <c r="A517"/>
      <c r="B517"/>
      <c r="C517"/>
    </row>
    <row r="518" spans="1:3">
      <c r="A518"/>
      <c r="B518"/>
      <c r="C518"/>
    </row>
    <row r="519" spans="1:3">
      <c r="A519"/>
      <c r="B519"/>
      <c r="C519"/>
    </row>
    <row r="520" spans="1:3">
      <c r="A520"/>
      <c r="B520"/>
      <c r="C520"/>
    </row>
    <row r="521" spans="1:3">
      <c r="A521"/>
      <c r="B521"/>
      <c r="C521"/>
    </row>
    <row r="522" spans="1:3">
      <c r="A522"/>
      <c r="B522"/>
      <c r="C522"/>
    </row>
    <row r="523" spans="1:3">
      <c r="A523"/>
      <c r="B523"/>
      <c r="C523"/>
    </row>
    <row r="524" spans="1:3">
      <c r="A524"/>
      <c r="B524"/>
      <c r="C524"/>
    </row>
    <row r="525" spans="1:3">
      <c r="A525"/>
      <c r="B525"/>
      <c r="C525"/>
    </row>
    <row r="526" spans="1:3">
      <c r="A526"/>
      <c r="B526"/>
      <c r="C526"/>
    </row>
    <row r="527" spans="1:3">
      <c r="A527"/>
      <c r="B527"/>
      <c r="C527"/>
    </row>
    <row r="528" spans="1:3">
      <c r="A528"/>
      <c r="B528"/>
      <c r="C528"/>
    </row>
    <row r="529" spans="1:3">
      <c r="A529"/>
      <c r="B529"/>
      <c r="C529"/>
    </row>
    <row r="530" spans="1:3">
      <c r="A530"/>
      <c r="B530"/>
      <c r="C530"/>
    </row>
    <row r="531" spans="1:3">
      <c r="A531"/>
      <c r="B531"/>
      <c r="C531"/>
    </row>
    <row r="532" spans="1:3">
      <c r="A532"/>
      <c r="B532"/>
      <c r="C532"/>
    </row>
    <row r="533" spans="1:3">
      <c r="A533"/>
      <c r="B533"/>
      <c r="C533"/>
    </row>
    <row r="534" spans="1:3">
      <c r="A534"/>
      <c r="B534"/>
      <c r="C534"/>
    </row>
    <row r="535" spans="1:3">
      <c r="A535"/>
      <c r="B535"/>
      <c r="C535"/>
    </row>
    <row r="536" spans="1:3">
      <c r="A536"/>
      <c r="B536"/>
      <c r="C536"/>
    </row>
    <row r="537" spans="1:3">
      <c r="A537"/>
      <c r="B537"/>
      <c r="C537"/>
    </row>
    <row r="538" spans="1:3">
      <c r="A538"/>
      <c r="B538"/>
      <c r="C538"/>
    </row>
    <row r="539" spans="1:3">
      <c r="A539"/>
      <c r="B539"/>
      <c r="C539"/>
    </row>
    <row r="540" spans="1:3">
      <c r="A540"/>
      <c r="B540"/>
      <c r="C540"/>
    </row>
    <row r="541" spans="1:3">
      <c r="A541"/>
      <c r="B541"/>
      <c r="C541"/>
    </row>
    <row r="542" spans="1:3">
      <c r="A542"/>
      <c r="B542"/>
      <c r="C542"/>
    </row>
    <row r="543" spans="1:3">
      <c r="A543"/>
      <c r="B543"/>
      <c r="C543"/>
    </row>
    <row r="544" spans="1:3">
      <c r="A544"/>
      <c r="B544"/>
      <c r="C544"/>
    </row>
    <row r="545" spans="1:5">
      <c r="A545"/>
      <c r="B545"/>
      <c r="C545"/>
    </row>
    <row r="546" spans="1:5">
      <c r="A546"/>
      <c r="B546"/>
      <c r="C546"/>
    </row>
    <row r="547" spans="1:5">
      <c r="A547"/>
      <c r="B547"/>
      <c r="C547"/>
    </row>
    <row r="548" spans="1:5">
      <c r="A548"/>
      <c r="B548"/>
      <c r="C548"/>
    </row>
    <row r="549" spans="1:5">
      <c r="A549"/>
      <c r="B549"/>
      <c r="C549"/>
    </row>
    <row r="550" spans="1:5">
      <c r="A550"/>
      <c r="B550"/>
      <c r="C550"/>
    </row>
    <row r="551" spans="1:5">
      <c r="A551"/>
      <c r="B551"/>
      <c r="C551"/>
    </row>
    <row r="552" spans="1:5">
      <c r="A552"/>
      <c r="B552"/>
      <c r="C552"/>
    </row>
    <row r="553" spans="1:5">
      <c r="A553"/>
      <c r="B553"/>
      <c r="C553"/>
    </row>
    <row r="554" spans="1:5" s="20" customFormat="1">
      <c r="A554"/>
      <c r="B554"/>
      <c r="C554"/>
      <c r="E554" s="42"/>
    </row>
    <row r="555" spans="1:5">
      <c r="A555"/>
      <c r="B555"/>
      <c r="C555"/>
    </row>
    <row r="556" spans="1:5">
      <c r="A556"/>
      <c r="B556"/>
      <c r="C556"/>
    </row>
    <row r="557" spans="1:5">
      <c r="A557"/>
      <c r="B557"/>
      <c r="C557"/>
    </row>
    <row r="558" spans="1:5">
      <c r="A558"/>
      <c r="B558"/>
      <c r="C558"/>
    </row>
    <row r="559" spans="1:5">
      <c r="A559"/>
      <c r="B559"/>
      <c r="C559"/>
    </row>
    <row r="560" spans="1:5">
      <c r="A560"/>
      <c r="B560"/>
      <c r="C560"/>
    </row>
    <row r="561" spans="1:5">
      <c r="A561"/>
      <c r="B561"/>
      <c r="C561"/>
    </row>
    <row r="562" spans="1:5">
      <c r="A562"/>
      <c r="B562"/>
      <c r="C562"/>
    </row>
    <row r="563" spans="1:5">
      <c r="A563"/>
      <c r="B563"/>
      <c r="C563"/>
    </row>
    <row r="564" spans="1:5">
      <c r="A564"/>
      <c r="B564"/>
      <c r="C564"/>
    </row>
    <row r="565" spans="1:5">
      <c r="A565"/>
      <c r="B565"/>
      <c r="C565"/>
    </row>
    <row r="566" spans="1:5">
      <c r="A566"/>
      <c r="B566"/>
      <c r="C566"/>
    </row>
    <row r="567" spans="1:5">
      <c r="A567"/>
      <c r="B567"/>
      <c r="C567"/>
    </row>
    <row r="568" spans="1:5">
      <c r="A568"/>
      <c r="B568"/>
      <c r="C568"/>
    </row>
    <row r="569" spans="1:5">
      <c r="A569"/>
      <c r="B569"/>
      <c r="C569"/>
    </row>
    <row r="570" spans="1:5">
      <c r="A570"/>
      <c r="B570"/>
      <c r="C570"/>
    </row>
    <row r="571" spans="1:5">
      <c r="A571"/>
      <c r="B571"/>
      <c r="C571"/>
    </row>
    <row r="572" spans="1:5">
      <c r="A572"/>
      <c r="B572"/>
      <c r="C572"/>
    </row>
    <row r="573" spans="1:5">
      <c r="A573"/>
      <c r="B573"/>
      <c r="C573"/>
    </row>
    <row r="574" spans="1:5">
      <c r="A574"/>
      <c r="B574"/>
      <c r="C574"/>
    </row>
    <row r="575" spans="1:5" s="20" customFormat="1">
      <c r="A575"/>
      <c r="B575"/>
      <c r="C575"/>
      <c r="E575" s="42"/>
    </row>
    <row r="576" spans="1:5">
      <c r="A576"/>
      <c r="B576"/>
      <c r="C576"/>
    </row>
    <row r="577" spans="1:3">
      <c r="A577"/>
      <c r="B577"/>
      <c r="C577"/>
    </row>
    <row r="578" spans="1:3">
      <c r="A578"/>
      <c r="B578"/>
      <c r="C578"/>
    </row>
    <row r="579" spans="1:3">
      <c r="A579"/>
      <c r="B579"/>
      <c r="C579"/>
    </row>
    <row r="580" spans="1:3">
      <c r="A580"/>
      <c r="B580"/>
      <c r="C580"/>
    </row>
    <row r="581" spans="1:3">
      <c r="A581"/>
      <c r="B581"/>
      <c r="C581"/>
    </row>
    <row r="582" spans="1:3">
      <c r="A582"/>
      <c r="B582"/>
      <c r="C582"/>
    </row>
    <row r="583" spans="1:3">
      <c r="A583"/>
      <c r="B583"/>
      <c r="C583"/>
    </row>
    <row r="584" spans="1:3">
      <c r="A584"/>
      <c r="B584"/>
      <c r="C584"/>
    </row>
    <row r="585" spans="1:3">
      <c r="A585"/>
      <c r="B585"/>
      <c r="C585"/>
    </row>
    <row r="586" spans="1:3">
      <c r="A586"/>
      <c r="B586"/>
      <c r="C586"/>
    </row>
    <row r="587" spans="1:3">
      <c r="A587"/>
      <c r="B587"/>
      <c r="C587"/>
    </row>
    <row r="588" spans="1:3">
      <c r="A588"/>
      <c r="B588"/>
      <c r="C588"/>
    </row>
    <row r="589" spans="1:3">
      <c r="A589"/>
      <c r="B589"/>
      <c r="C589"/>
    </row>
    <row r="590" spans="1:3">
      <c r="A590"/>
      <c r="B590"/>
      <c r="C590"/>
    </row>
    <row r="591" spans="1:3">
      <c r="A591"/>
      <c r="B591"/>
      <c r="C591"/>
    </row>
    <row r="592" spans="1:3">
      <c r="A592"/>
      <c r="B592"/>
      <c r="C592"/>
    </row>
    <row r="593" spans="1:3">
      <c r="A593"/>
      <c r="B593"/>
      <c r="C593"/>
    </row>
    <row r="594" spans="1:3">
      <c r="A594"/>
      <c r="B594"/>
      <c r="C594"/>
    </row>
    <row r="595" spans="1:3">
      <c r="A595"/>
      <c r="B595"/>
      <c r="C595"/>
    </row>
    <row r="596" spans="1:3">
      <c r="A596"/>
      <c r="B596"/>
      <c r="C596"/>
    </row>
    <row r="597" spans="1:3">
      <c r="A597"/>
      <c r="B597"/>
      <c r="C597"/>
    </row>
    <row r="598" spans="1:3">
      <c r="A598"/>
      <c r="B598"/>
      <c r="C598"/>
    </row>
    <row r="599" spans="1:3">
      <c r="A599"/>
      <c r="B599"/>
      <c r="C599"/>
    </row>
    <row r="600" spans="1:3">
      <c r="A600"/>
      <c r="B600"/>
      <c r="C600"/>
    </row>
    <row r="601" spans="1:3">
      <c r="A601"/>
      <c r="B601"/>
      <c r="C601"/>
    </row>
    <row r="602" spans="1:3">
      <c r="A602"/>
      <c r="B602"/>
      <c r="C602"/>
    </row>
    <row r="603" spans="1:3">
      <c r="A603"/>
      <c r="B603"/>
      <c r="C603"/>
    </row>
    <row r="604" spans="1:3">
      <c r="A604"/>
      <c r="B604"/>
      <c r="C604"/>
    </row>
    <row r="605" spans="1:3">
      <c r="A605"/>
      <c r="B605"/>
      <c r="C605"/>
    </row>
    <row r="606" spans="1:3">
      <c r="A606"/>
      <c r="B606"/>
      <c r="C606"/>
    </row>
    <row r="607" spans="1:3">
      <c r="A607"/>
      <c r="B607"/>
      <c r="C607"/>
    </row>
    <row r="608" spans="1:3">
      <c r="A608"/>
      <c r="B608"/>
      <c r="C608"/>
    </row>
    <row r="609" spans="1:3">
      <c r="A609"/>
      <c r="B609"/>
      <c r="C609"/>
    </row>
    <row r="610" spans="1:3">
      <c r="A610"/>
      <c r="B610"/>
      <c r="C610"/>
    </row>
    <row r="611" spans="1:3">
      <c r="A611"/>
      <c r="B611"/>
      <c r="C611"/>
    </row>
    <row r="612" spans="1:3">
      <c r="A612"/>
      <c r="B612"/>
      <c r="C612"/>
    </row>
    <row r="613" spans="1:3">
      <c r="A613"/>
      <c r="B613"/>
      <c r="C613"/>
    </row>
    <row r="614" spans="1:3">
      <c r="A614"/>
      <c r="B614"/>
      <c r="C614"/>
    </row>
    <row r="615" spans="1:3">
      <c r="A615"/>
      <c r="B615"/>
      <c r="C615"/>
    </row>
    <row r="616" spans="1:3">
      <c r="A616"/>
      <c r="B616"/>
      <c r="C616"/>
    </row>
    <row r="617" spans="1:3">
      <c r="A617"/>
      <c r="B617"/>
      <c r="C617"/>
    </row>
    <row r="618" spans="1:3">
      <c r="A618"/>
      <c r="B618"/>
      <c r="C618"/>
    </row>
    <row r="619" spans="1:3">
      <c r="A619"/>
      <c r="B619"/>
      <c r="C619"/>
    </row>
    <row r="620" spans="1:3">
      <c r="A620"/>
      <c r="B620"/>
      <c r="C620"/>
    </row>
    <row r="621" spans="1:3">
      <c r="A621"/>
      <c r="B621"/>
      <c r="C621"/>
    </row>
    <row r="622" spans="1:3">
      <c r="A622"/>
      <c r="B622"/>
      <c r="C622"/>
    </row>
    <row r="623" spans="1:3">
      <c r="A623"/>
      <c r="B623"/>
      <c r="C623"/>
    </row>
    <row r="624" spans="1:3">
      <c r="A624"/>
      <c r="B624"/>
      <c r="C624"/>
    </row>
    <row r="625" spans="1:3">
      <c r="A625"/>
      <c r="B625"/>
      <c r="C625"/>
    </row>
    <row r="626" spans="1:3">
      <c r="A626"/>
      <c r="B626"/>
      <c r="C626"/>
    </row>
    <row r="627" spans="1:3">
      <c r="A627"/>
      <c r="B627"/>
      <c r="C627"/>
    </row>
    <row r="628" spans="1:3">
      <c r="A628"/>
      <c r="B628"/>
      <c r="C628"/>
    </row>
    <row r="629" spans="1:3">
      <c r="A629"/>
      <c r="B629"/>
      <c r="C629"/>
    </row>
    <row r="630" spans="1:3">
      <c r="A630"/>
      <c r="B630"/>
      <c r="C630"/>
    </row>
    <row r="631" spans="1:3">
      <c r="A631"/>
      <c r="B631"/>
      <c r="C631"/>
    </row>
    <row r="632" spans="1:3">
      <c r="A632"/>
      <c r="B632"/>
      <c r="C632"/>
    </row>
    <row r="633" spans="1:3">
      <c r="A633"/>
      <c r="B633"/>
      <c r="C633"/>
    </row>
    <row r="634" spans="1:3">
      <c r="A634"/>
      <c r="B634"/>
      <c r="C634"/>
    </row>
    <row r="635" spans="1:3">
      <c r="A635"/>
      <c r="B635"/>
      <c r="C635"/>
    </row>
    <row r="636" spans="1:3">
      <c r="A636"/>
      <c r="B636"/>
      <c r="C636"/>
    </row>
    <row r="637" spans="1:3">
      <c r="A637"/>
      <c r="B637"/>
      <c r="C637"/>
    </row>
    <row r="638" spans="1:3">
      <c r="A638"/>
      <c r="B638"/>
      <c r="C638"/>
    </row>
    <row r="639" spans="1:3">
      <c r="A639"/>
      <c r="B639"/>
      <c r="C639"/>
    </row>
    <row r="640" spans="1:3">
      <c r="A640"/>
      <c r="B640"/>
      <c r="C640"/>
    </row>
    <row r="641" spans="1:3">
      <c r="A641"/>
      <c r="B641"/>
      <c r="C641"/>
    </row>
    <row r="642" spans="1:3">
      <c r="A642"/>
      <c r="B642"/>
      <c r="C642"/>
    </row>
    <row r="643" spans="1:3">
      <c r="A643"/>
      <c r="B643"/>
      <c r="C643"/>
    </row>
    <row r="644" spans="1:3">
      <c r="A644"/>
      <c r="B644"/>
      <c r="C644"/>
    </row>
    <row r="645" spans="1:3">
      <c r="A645"/>
      <c r="B645"/>
      <c r="C645"/>
    </row>
    <row r="646" spans="1:3">
      <c r="A646"/>
      <c r="B646"/>
      <c r="C646"/>
    </row>
    <row r="647" spans="1:3">
      <c r="A647"/>
      <c r="B647"/>
      <c r="C647"/>
    </row>
    <row r="648" spans="1:3">
      <c r="A648"/>
      <c r="B648"/>
      <c r="C648"/>
    </row>
    <row r="649" spans="1:3">
      <c r="A649"/>
      <c r="B649"/>
      <c r="C649"/>
    </row>
    <row r="650" spans="1:3">
      <c r="A650"/>
      <c r="B650"/>
      <c r="C650"/>
    </row>
    <row r="651" spans="1:3">
      <c r="A651"/>
      <c r="B651"/>
      <c r="C651"/>
    </row>
    <row r="652" spans="1:3">
      <c r="A652"/>
      <c r="B652"/>
      <c r="C652"/>
    </row>
    <row r="653" spans="1:3">
      <c r="A653"/>
      <c r="B653"/>
      <c r="C653"/>
    </row>
    <row r="654" spans="1:3">
      <c r="A654"/>
      <c r="B654"/>
      <c r="C654"/>
    </row>
    <row r="655" spans="1:3">
      <c r="A655"/>
      <c r="B655"/>
      <c r="C655"/>
    </row>
    <row r="656" spans="1:3">
      <c r="A656"/>
      <c r="B656"/>
      <c r="C656"/>
    </row>
    <row r="657" spans="1:3">
      <c r="A657"/>
      <c r="B657"/>
      <c r="C657"/>
    </row>
    <row r="658" spans="1:3">
      <c r="A658"/>
      <c r="B658"/>
      <c r="C658"/>
    </row>
    <row r="659" spans="1:3">
      <c r="A659"/>
      <c r="B659"/>
      <c r="C659"/>
    </row>
    <row r="660" spans="1:3">
      <c r="A660"/>
      <c r="B660"/>
      <c r="C660"/>
    </row>
    <row r="661" spans="1:3">
      <c r="A661"/>
      <c r="B661"/>
      <c r="C661"/>
    </row>
    <row r="662" spans="1:3">
      <c r="A662"/>
      <c r="B662"/>
      <c r="C662"/>
    </row>
    <row r="663" spans="1:3">
      <c r="A663"/>
      <c r="B663"/>
      <c r="C663"/>
    </row>
    <row r="664" spans="1:3">
      <c r="A664"/>
      <c r="B664"/>
      <c r="C664"/>
    </row>
    <row r="665" spans="1:3">
      <c r="A665"/>
      <c r="B665"/>
      <c r="C665"/>
    </row>
    <row r="666" spans="1:3">
      <c r="A666"/>
      <c r="B666"/>
      <c r="C666"/>
    </row>
    <row r="667" spans="1:3">
      <c r="A667"/>
      <c r="B667"/>
      <c r="C667"/>
    </row>
    <row r="668" spans="1:3">
      <c r="A668"/>
      <c r="B668"/>
      <c r="C668"/>
    </row>
    <row r="669" spans="1:3">
      <c r="A669"/>
      <c r="B669"/>
      <c r="C669"/>
    </row>
    <row r="670" spans="1:3">
      <c r="A670"/>
      <c r="B670"/>
      <c r="C670"/>
    </row>
    <row r="671" spans="1:3">
      <c r="A671"/>
      <c r="B671"/>
      <c r="C671"/>
    </row>
    <row r="672" spans="1:3">
      <c r="A672"/>
      <c r="B672"/>
      <c r="C672"/>
    </row>
    <row r="673" spans="1:3">
      <c r="A673"/>
      <c r="B673"/>
      <c r="C673"/>
    </row>
    <row r="674" spans="1:3">
      <c r="A674"/>
      <c r="B674"/>
      <c r="C674"/>
    </row>
    <row r="675" spans="1:3">
      <c r="A675"/>
      <c r="B675"/>
      <c r="C675"/>
    </row>
    <row r="676" spans="1:3">
      <c r="A676"/>
      <c r="B676"/>
      <c r="C676"/>
    </row>
    <row r="677" spans="1:3">
      <c r="A677"/>
      <c r="B677"/>
      <c r="C677"/>
    </row>
    <row r="678" spans="1:3">
      <c r="A678"/>
      <c r="B678"/>
      <c r="C678"/>
    </row>
    <row r="679" spans="1:3">
      <c r="A679"/>
      <c r="B679"/>
      <c r="C679"/>
    </row>
    <row r="680" spans="1:3">
      <c r="A680"/>
      <c r="B680"/>
      <c r="C680"/>
    </row>
    <row r="681" spans="1:3">
      <c r="A681"/>
      <c r="B681"/>
      <c r="C681"/>
    </row>
    <row r="682" spans="1:3">
      <c r="A682"/>
      <c r="B682"/>
      <c r="C682"/>
    </row>
    <row r="683" spans="1:3">
      <c r="A683"/>
      <c r="B683"/>
      <c r="C683"/>
    </row>
    <row r="684" spans="1:3">
      <c r="A684"/>
      <c r="B684"/>
      <c r="C684"/>
    </row>
    <row r="685" spans="1:3">
      <c r="A685"/>
      <c r="B685"/>
      <c r="C685"/>
    </row>
    <row r="686" spans="1:3">
      <c r="A686"/>
      <c r="B686"/>
      <c r="C686"/>
    </row>
    <row r="687" spans="1:3">
      <c r="A687"/>
      <c r="B687"/>
      <c r="C687"/>
    </row>
    <row r="688" spans="1:3">
      <c r="A688"/>
      <c r="B688"/>
      <c r="C688"/>
    </row>
    <row r="689" spans="1:3">
      <c r="A689"/>
      <c r="B689"/>
      <c r="C689"/>
    </row>
    <row r="690" spans="1:3">
      <c r="A690"/>
      <c r="B690"/>
      <c r="C690"/>
    </row>
    <row r="691" spans="1:3">
      <c r="A691"/>
      <c r="B691"/>
      <c r="C691"/>
    </row>
    <row r="692" spans="1:3">
      <c r="A692"/>
      <c r="B692"/>
      <c r="C692"/>
    </row>
    <row r="693" spans="1:3">
      <c r="A693"/>
      <c r="B693"/>
      <c r="C693"/>
    </row>
    <row r="694" spans="1:3">
      <c r="A694"/>
      <c r="B694"/>
      <c r="C694"/>
    </row>
    <row r="695" spans="1:3">
      <c r="A695"/>
      <c r="B695"/>
      <c r="C695"/>
    </row>
    <row r="696" spans="1:3">
      <c r="A696"/>
      <c r="B696"/>
      <c r="C696"/>
    </row>
    <row r="697" spans="1:3">
      <c r="A697"/>
      <c r="B697"/>
      <c r="C697"/>
    </row>
    <row r="698" spans="1:3">
      <c r="A698"/>
      <c r="B698"/>
      <c r="C698"/>
    </row>
    <row r="699" spans="1:3">
      <c r="A699"/>
      <c r="B699"/>
      <c r="C699"/>
    </row>
    <row r="700" spans="1:3">
      <c r="A700"/>
      <c r="B700"/>
      <c r="C700"/>
    </row>
    <row r="701" spans="1:3">
      <c r="A701"/>
      <c r="B701"/>
      <c r="C701"/>
    </row>
    <row r="702" spans="1:3">
      <c r="A702"/>
      <c r="B702"/>
      <c r="C702"/>
    </row>
    <row r="703" spans="1:3">
      <c r="A703"/>
      <c r="B703"/>
      <c r="C703"/>
    </row>
    <row r="704" spans="1:3">
      <c r="A704"/>
      <c r="B704"/>
      <c r="C704"/>
    </row>
    <row r="705" spans="1:3">
      <c r="A705"/>
      <c r="B705"/>
      <c r="C705"/>
    </row>
    <row r="706" spans="1:3">
      <c r="A706"/>
      <c r="B706"/>
      <c r="C706"/>
    </row>
    <row r="707" spans="1:3">
      <c r="A707"/>
      <c r="B707"/>
      <c r="C707"/>
    </row>
    <row r="708" spans="1:3">
      <c r="A708"/>
      <c r="B708"/>
      <c r="C708"/>
    </row>
    <row r="709" spans="1:3">
      <c r="A709"/>
      <c r="B709"/>
      <c r="C709"/>
    </row>
    <row r="710" spans="1:3">
      <c r="A710"/>
      <c r="B710"/>
      <c r="C710"/>
    </row>
    <row r="711" spans="1:3">
      <c r="A711"/>
      <c r="B711"/>
      <c r="C711"/>
    </row>
    <row r="712" spans="1:3">
      <c r="A712"/>
      <c r="B712"/>
      <c r="C712"/>
    </row>
    <row r="713" spans="1:3">
      <c r="A713"/>
      <c r="B713"/>
      <c r="C713"/>
    </row>
    <row r="714" spans="1:3">
      <c r="A714"/>
      <c r="B714"/>
      <c r="C714"/>
    </row>
    <row r="715" spans="1:3">
      <c r="A715"/>
      <c r="B715"/>
      <c r="C715"/>
    </row>
    <row r="716" spans="1:3">
      <c r="A716"/>
      <c r="B716"/>
      <c r="C716"/>
    </row>
    <row r="717" spans="1:3">
      <c r="A717"/>
      <c r="B717"/>
      <c r="C717"/>
    </row>
    <row r="718" spans="1:3">
      <c r="A718"/>
      <c r="B718"/>
      <c r="C718"/>
    </row>
    <row r="719" spans="1:3">
      <c r="A719"/>
      <c r="B719"/>
      <c r="C719"/>
    </row>
    <row r="720" spans="1:3">
      <c r="A720"/>
      <c r="B720"/>
      <c r="C720"/>
    </row>
    <row r="721" spans="1:3">
      <c r="A721"/>
      <c r="B721"/>
      <c r="C721"/>
    </row>
    <row r="722" spans="1:3">
      <c r="A722"/>
      <c r="B722"/>
      <c r="C722"/>
    </row>
    <row r="723" spans="1:3">
      <c r="A723"/>
      <c r="B723"/>
      <c r="C723"/>
    </row>
    <row r="724" spans="1:3">
      <c r="A724"/>
      <c r="B724"/>
      <c r="C724"/>
    </row>
    <row r="725" spans="1:3">
      <c r="A725"/>
      <c r="B725"/>
      <c r="C725"/>
    </row>
    <row r="726" spans="1:3">
      <c r="A726"/>
      <c r="B726"/>
      <c r="C726"/>
    </row>
    <row r="727" spans="1:3">
      <c r="A727"/>
      <c r="B727"/>
      <c r="C727"/>
    </row>
    <row r="728" spans="1:3">
      <c r="A728"/>
      <c r="B728"/>
      <c r="C728"/>
    </row>
    <row r="729" spans="1:3">
      <c r="A729"/>
      <c r="B729"/>
      <c r="C729"/>
    </row>
    <row r="730" spans="1:3">
      <c r="A730"/>
      <c r="B730"/>
      <c r="C730"/>
    </row>
    <row r="731" spans="1:3">
      <c r="A731"/>
      <c r="B731"/>
      <c r="C731"/>
    </row>
    <row r="732" spans="1:3">
      <c r="A732"/>
      <c r="B732"/>
      <c r="C732"/>
    </row>
    <row r="733" spans="1:3">
      <c r="A733"/>
      <c r="B733"/>
      <c r="C733"/>
    </row>
    <row r="734" spans="1:3">
      <c r="A734"/>
      <c r="B734"/>
      <c r="C734"/>
    </row>
    <row r="735" spans="1:3">
      <c r="A735"/>
      <c r="B735"/>
      <c r="C735"/>
    </row>
    <row r="736" spans="1:3">
      <c r="A736"/>
      <c r="B736"/>
      <c r="C736"/>
    </row>
    <row r="737" spans="1:3">
      <c r="A737"/>
      <c r="B737"/>
      <c r="C737"/>
    </row>
    <row r="738" spans="1:3">
      <c r="A738"/>
      <c r="B738"/>
      <c r="C738"/>
    </row>
    <row r="739" spans="1:3">
      <c r="A739"/>
      <c r="B739"/>
      <c r="C739"/>
    </row>
    <row r="740" spans="1:3">
      <c r="A740"/>
      <c r="B740"/>
      <c r="C740"/>
    </row>
    <row r="741" spans="1:3">
      <c r="A741"/>
      <c r="B741"/>
      <c r="C741"/>
    </row>
    <row r="742" spans="1:3">
      <c r="A742"/>
      <c r="B742"/>
      <c r="C742"/>
    </row>
    <row r="743" spans="1:3">
      <c r="A743"/>
      <c r="B743"/>
      <c r="C743"/>
    </row>
    <row r="744" spans="1:3">
      <c r="A744"/>
      <c r="B744"/>
      <c r="C744"/>
    </row>
    <row r="745" spans="1:3">
      <c r="A745"/>
      <c r="B745"/>
      <c r="C745"/>
    </row>
    <row r="746" spans="1:3">
      <c r="A746"/>
      <c r="B746"/>
      <c r="C746"/>
    </row>
    <row r="747" spans="1:3">
      <c r="A747"/>
      <c r="B747"/>
      <c r="C747"/>
    </row>
    <row r="748" spans="1:3">
      <c r="A748"/>
      <c r="B748"/>
      <c r="C748"/>
    </row>
    <row r="749" spans="1:3">
      <c r="A749"/>
      <c r="B749"/>
      <c r="C749"/>
    </row>
    <row r="750" spans="1:3">
      <c r="A750"/>
      <c r="B750"/>
      <c r="C750"/>
    </row>
    <row r="751" spans="1:3">
      <c r="A751"/>
      <c r="B751"/>
      <c r="C751"/>
    </row>
    <row r="752" spans="1:3">
      <c r="A752"/>
      <c r="B752"/>
      <c r="C752"/>
    </row>
    <row r="753" spans="1:3">
      <c r="A753"/>
      <c r="B753"/>
      <c r="C753"/>
    </row>
    <row r="754" spans="1:3">
      <c r="A754"/>
      <c r="B754"/>
      <c r="C754"/>
    </row>
    <row r="755" spans="1:3">
      <c r="A755"/>
      <c r="B755"/>
      <c r="C755"/>
    </row>
    <row r="756" spans="1:3">
      <c r="A756"/>
      <c r="B756"/>
      <c r="C756"/>
    </row>
    <row r="757" spans="1:3">
      <c r="A757"/>
      <c r="B757"/>
      <c r="C757"/>
    </row>
    <row r="758" spans="1:3">
      <c r="A758"/>
      <c r="B758"/>
      <c r="C758"/>
    </row>
    <row r="759" spans="1:3">
      <c r="A759"/>
      <c r="B759"/>
      <c r="C759"/>
    </row>
    <row r="760" spans="1:3">
      <c r="A760"/>
      <c r="B760"/>
      <c r="C760"/>
    </row>
    <row r="761" spans="1:3">
      <c r="A761"/>
      <c r="B761"/>
      <c r="C761"/>
    </row>
    <row r="762" spans="1:3">
      <c r="A762"/>
      <c r="B762"/>
      <c r="C762"/>
    </row>
    <row r="763" spans="1:3">
      <c r="A763"/>
      <c r="B763"/>
      <c r="C763"/>
    </row>
    <row r="764" spans="1:3">
      <c r="A764"/>
      <c r="B764"/>
      <c r="C764"/>
    </row>
    <row r="765" spans="1:3">
      <c r="A765"/>
      <c r="B765"/>
      <c r="C765"/>
    </row>
    <row r="766" spans="1:3">
      <c r="A766"/>
      <c r="B766"/>
      <c r="C766"/>
    </row>
    <row r="767" spans="1:3">
      <c r="A767"/>
      <c r="B767"/>
      <c r="C767"/>
    </row>
    <row r="768" spans="1:3">
      <c r="A768"/>
      <c r="B768"/>
      <c r="C768"/>
    </row>
    <row r="769" spans="1:5">
      <c r="A769"/>
      <c r="B769"/>
      <c r="C769"/>
    </row>
    <row r="770" spans="1:5">
      <c r="A770"/>
      <c r="B770"/>
      <c r="C770"/>
    </row>
    <row r="771" spans="1:5">
      <c r="A771"/>
      <c r="B771"/>
      <c r="C771"/>
    </row>
    <row r="772" spans="1:5">
      <c r="A772"/>
      <c r="B772"/>
      <c r="C772"/>
    </row>
    <row r="773" spans="1:5">
      <c r="A773"/>
      <c r="B773"/>
      <c r="C773"/>
    </row>
    <row r="774" spans="1:5">
      <c r="A774"/>
      <c r="B774"/>
      <c r="C774"/>
    </row>
    <row r="775" spans="1:5">
      <c r="A775"/>
      <c r="B775"/>
      <c r="C775"/>
    </row>
    <row r="776" spans="1:5">
      <c r="A776"/>
      <c r="B776"/>
      <c r="C776"/>
    </row>
    <row r="777" spans="1:5">
      <c r="A777"/>
      <c r="B777"/>
      <c r="C777"/>
    </row>
    <row r="778" spans="1:5">
      <c r="A778"/>
      <c r="B778"/>
      <c r="C778"/>
    </row>
    <row r="779" spans="1:5">
      <c r="A779"/>
      <c r="B779"/>
      <c r="C779"/>
    </row>
    <row r="780" spans="1:5" s="43" customFormat="1">
      <c r="A780"/>
      <c r="B780"/>
      <c r="C780"/>
      <c r="E780" s="44"/>
    </row>
    <row r="781" spans="1:5" s="43" customFormat="1">
      <c r="A781"/>
      <c r="B781"/>
      <c r="C781"/>
      <c r="E781" s="44"/>
    </row>
    <row r="782" spans="1:5" s="43" customFormat="1">
      <c r="A782"/>
      <c r="B782"/>
      <c r="C782"/>
      <c r="E782" s="44"/>
    </row>
    <row r="783" spans="1:5">
      <c r="A783"/>
      <c r="B783"/>
      <c r="C783"/>
    </row>
    <row r="784" spans="1:5">
      <c r="A784"/>
      <c r="B784"/>
      <c r="C784"/>
    </row>
    <row r="785" spans="1:3">
      <c r="A785"/>
      <c r="B785"/>
      <c r="C785"/>
    </row>
    <row r="786" spans="1:3">
      <c r="A786"/>
      <c r="B786"/>
      <c r="C786"/>
    </row>
    <row r="787" spans="1:3">
      <c r="A787"/>
      <c r="B787"/>
      <c r="C787"/>
    </row>
    <row r="788" spans="1:3">
      <c r="A788"/>
      <c r="B788"/>
      <c r="C788"/>
    </row>
    <row r="789" spans="1:3">
      <c r="A789"/>
      <c r="B789"/>
      <c r="C789"/>
    </row>
    <row r="790" spans="1:3">
      <c r="A790"/>
      <c r="B790"/>
      <c r="C790"/>
    </row>
    <row r="791" spans="1:3">
      <c r="A791"/>
      <c r="B791"/>
      <c r="C791"/>
    </row>
    <row r="792" spans="1:3">
      <c r="A792"/>
      <c r="B792"/>
      <c r="C792"/>
    </row>
    <row r="793" spans="1:3">
      <c r="A793"/>
      <c r="B793"/>
      <c r="C793"/>
    </row>
    <row r="794" spans="1:3">
      <c r="A794"/>
      <c r="B794"/>
      <c r="C794"/>
    </row>
    <row r="795" spans="1:3">
      <c r="A795"/>
      <c r="B795"/>
      <c r="C795"/>
    </row>
    <row r="796" spans="1:3">
      <c r="A796"/>
      <c r="B796"/>
      <c r="C796"/>
    </row>
    <row r="797" spans="1:3">
      <c r="A797"/>
      <c r="B797"/>
      <c r="C797"/>
    </row>
    <row r="798" spans="1:3">
      <c r="A798"/>
      <c r="B798"/>
      <c r="C798"/>
    </row>
    <row r="799" spans="1:3">
      <c r="A799"/>
      <c r="B799"/>
      <c r="C799"/>
    </row>
    <row r="800" spans="1:3">
      <c r="A800"/>
      <c r="B800"/>
      <c r="C800"/>
    </row>
    <row r="801" spans="1:3">
      <c r="A801"/>
      <c r="B801"/>
      <c r="C801"/>
    </row>
    <row r="802" spans="1:3">
      <c r="A802"/>
      <c r="B802"/>
      <c r="C802"/>
    </row>
    <row r="803" spans="1:3">
      <c r="A803"/>
      <c r="B803"/>
      <c r="C803"/>
    </row>
    <row r="804" spans="1:3">
      <c r="A804"/>
      <c r="B804"/>
      <c r="C804"/>
    </row>
    <row r="805" spans="1:3">
      <c r="A805"/>
      <c r="B805"/>
      <c r="C805"/>
    </row>
    <row r="806" spans="1:3">
      <c r="A806"/>
      <c r="B806"/>
      <c r="C806"/>
    </row>
    <row r="807" spans="1:3">
      <c r="A807"/>
      <c r="B807"/>
      <c r="C807"/>
    </row>
    <row r="808" spans="1:3">
      <c r="A808"/>
      <c r="B808"/>
      <c r="C808"/>
    </row>
    <row r="809" spans="1:3">
      <c r="A809"/>
      <c r="B809"/>
      <c r="C809"/>
    </row>
    <row r="810" spans="1:3">
      <c r="A810"/>
      <c r="B810"/>
      <c r="C810"/>
    </row>
  </sheetData>
  <mergeCells count="3">
    <mergeCell ref="A1:C1"/>
    <mergeCell ref="A2:C2"/>
    <mergeCell ref="A3:C3"/>
  </mergeCells>
  <pageMargins left="0.27559055118110237" right="0.27559055118110237" top="0.27559055118110237" bottom="0.27559055118110237" header="0.31496062992125984" footer="0.31496062992125984"/>
  <pageSetup paperSize="9" scale="10" fitToHeight="8"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10</vt:i4>
      </vt:variant>
      <vt:variant>
        <vt:lpstr>Именованные диапазоны</vt:lpstr>
      </vt:variant>
      <vt:variant>
        <vt:i4>9</vt:i4>
      </vt:variant>
    </vt:vector>
  </HeadingPairs>
  <TitlesOfParts>
    <vt:vector size="19" baseType="lpstr">
      <vt:lpstr> Вода  У (2)</vt:lpstr>
      <vt:lpstr>ИТП ГП-9</vt:lpstr>
      <vt:lpstr>ИТП У</vt:lpstr>
      <vt:lpstr>ЛСР 11.05</vt:lpstr>
      <vt:lpstr>работа</vt:lpstr>
      <vt:lpstr>материалы</vt:lpstr>
      <vt:lpstr>ИТП (2)</vt:lpstr>
      <vt:lpstr>ИТП</vt:lpstr>
      <vt:lpstr>Свод</vt:lpstr>
      <vt:lpstr>Материалы Водопровод </vt:lpstr>
      <vt:lpstr>' Вода  У (2)'!Область_печати</vt:lpstr>
      <vt:lpstr>ИТП!Область_печати</vt:lpstr>
      <vt:lpstr>'ИТП (2)'!Область_печати</vt:lpstr>
      <vt:lpstr>'ИТП ГП-9'!Область_печати</vt:lpstr>
      <vt:lpstr>'ИТП У'!Область_печати</vt:lpstr>
      <vt:lpstr>'ЛСР 11.05'!Область_печати</vt:lpstr>
      <vt:lpstr>материалы!Область_печати</vt:lpstr>
      <vt:lpstr>'Материалы Водопровод '!Область_печати</vt:lpstr>
      <vt:lpstr>работа!Область_печати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Котин Антон Николаевич</cp:lastModifiedBy>
  <cp:lastPrinted>2021-02-05T04:36:46Z</cp:lastPrinted>
  <dcterms:created xsi:type="dcterms:W3CDTF">2015-01-22T04:32:33Z</dcterms:created>
  <dcterms:modified xsi:type="dcterms:W3CDTF">2026-08-15T10:51:00Z</dcterms:modified>
</cp:coreProperties>
</file>