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I:\_Сметный отдел\2. ТЕНДЕРЫ\ЛЕСОБАЗА - ЖК Беринг\Беринг ГП-75, ГП-76\Фасады\Освещение фасадов\"/>
    </mc:Choice>
  </mc:AlternateContent>
  <xr:revisionPtr revIDLastSave="0" documentId="13_ncr:1_{981F7CDA-7BEB-4921-88B5-2C567F926DC5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ГП-75" sheetId="4" r:id="rId1"/>
    <sheet name="работа" sheetId="5" r:id="rId2"/>
    <sheet name="материалы" sheetId="6" r:id="rId3"/>
  </sheets>
  <definedNames>
    <definedName name="_xlnm._FilterDatabase" localSheetId="0" hidden="1">'ГП-75'!$B$16:$G$56</definedName>
    <definedName name="_xlnm._FilterDatabase" localSheetId="2" hidden="1">материалы!$B$16:$G$42</definedName>
    <definedName name="_xlnm._FilterDatabase" localSheetId="1" hidden="1">работа!$B$16:$G$34</definedName>
    <definedName name="_xlnm.Print_Area" localSheetId="0">'ГП-75'!$A$1:$J$105</definedName>
    <definedName name="_xlnm.Print_Area" localSheetId="2">материалы!$A$1:$J$75</definedName>
    <definedName name="_xlnm.Print_Area" localSheetId="1">работа!$A$1:$J$60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6" i="4" l="1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55" i="4"/>
  <c r="G31" i="4"/>
  <c r="G32" i="4"/>
  <c r="G33" i="4"/>
  <c r="G34" i="4"/>
  <c r="G35" i="4"/>
  <c r="G36" i="4"/>
  <c r="G37" i="4"/>
  <c r="G38" i="4"/>
  <c r="G39" i="4"/>
  <c r="G41" i="4"/>
  <c r="H41" i="4" s="1"/>
  <c r="G42" i="4"/>
  <c r="H42" i="4" s="1"/>
  <c r="G43" i="4"/>
  <c r="H43" i="4" s="1"/>
  <c r="G44" i="4"/>
  <c r="H44" i="4" s="1"/>
  <c r="G45" i="4"/>
  <c r="H45" i="4" s="1"/>
  <c r="G46" i="4"/>
  <c r="H46" i="4" s="1"/>
  <c r="G47" i="4"/>
  <c r="G30" i="4"/>
  <c r="H58" i="6"/>
  <c r="H57" i="6"/>
  <c r="H56" i="6"/>
  <c r="H55" i="6"/>
  <c r="H54" i="6"/>
  <c r="H53" i="6"/>
  <c r="H52" i="6"/>
  <c r="H51" i="6"/>
  <c r="H50" i="6"/>
  <c r="H49" i="6"/>
  <c r="H48" i="6"/>
  <c r="H47" i="6"/>
  <c r="H45" i="6"/>
  <c r="H44" i="6"/>
  <c r="H43" i="6"/>
  <c r="H42" i="6"/>
  <c r="H41" i="6"/>
  <c r="H37" i="6"/>
  <c r="H36" i="6"/>
  <c r="H35" i="6"/>
  <c r="H34" i="6"/>
  <c r="H33" i="6"/>
  <c r="H32" i="6"/>
  <c r="H31" i="6"/>
  <c r="H29" i="6"/>
  <c r="H28" i="6"/>
  <c r="H27" i="6"/>
  <c r="H26" i="6"/>
  <c r="H25" i="6"/>
  <c r="H24" i="6"/>
  <c r="H22" i="6"/>
  <c r="H21" i="6"/>
  <c r="H20" i="6"/>
  <c r="G83" i="4"/>
  <c r="H83" i="4" s="1"/>
  <c r="G82" i="4"/>
  <c r="H82" i="4" s="1"/>
  <c r="H81" i="4" s="1"/>
  <c r="G76" i="4"/>
  <c r="G53" i="4"/>
  <c r="G52" i="4"/>
  <c r="G51" i="4"/>
  <c r="G21" i="4"/>
  <c r="G22" i="4"/>
  <c r="G23" i="4"/>
  <c r="G24" i="4"/>
  <c r="G25" i="4"/>
  <c r="G26" i="4"/>
  <c r="G27" i="4"/>
  <c r="G28" i="4"/>
  <c r="G20" i="4"/>
  <c r="H28" i="5"/>
  <c r="H32" i="5"/>
  <c r="H34" i="5"/>
  <c r="H20" i="5"/>
  <c r="H43" i="5"/>
  <c r="H42" i="5"/>
  <c r="H38" i="5"/>
  <c r="H33" i="5"/>
  <c r="H27" i="5"/>
  <c r="H26" i="5"/>
  <c r="H25" i="5"/>
  <c r="H24" i="5"/>
  <c r="H23" i="5"/>
  <c r="H22" i="5"/>
  <c r="H21" i="5"/>
  <c r="F62" i="4"/>
  <c r="F61" i="4"/>
  <c r="F51" i="4"/>
  <c r="H47" i="4"/>
  <c r="F28" i="4"/>
  <c r="H44" i="5" l="1"/>
  <c r="H23" i="6"/>
  <c r="H59" i="6" s="1"/>
  <c r="F33" i="4"/>
  <c r="F23" i="4" s="1"/>
  <c r="F53" i="4"/>
  <c r="F20" i="4"/>
  <c r="F21" i="4"/>
  <c r="F22" i="4"/>
  <c r="F24" i="4"/>
  <c r="F25" i="4"/>
  <c r="F26" i="4"/>
  <c r="F27" i="4"/>
  <c r="H72" i="4" l="1"/>
  <c r="H71" i="4"/>
  <c r="H70" i="4"/>
  <c r="H69" i="4"/>
  <c r="H68" i="4"/>
  <c r="H67" i="4"/>
  <c r="H66" i="4"/>
  <c r="H65" i="4"/>
  <c r="H64" i="4"/>
  <c r="H63" i="4"/>
  <c r="H62" i="4"/>
  <c r="H61" i="4"/>
  <c r="H59" i="4"/>
  <c r="H58" i="4"/>
  <c r="H57" i="4"/>
  <c r="H56" i="4"/>
  <c r="H55" i="4"/>
  <c r="H39" i="4"/>
  <c r="H38" i="4"/>
  <c r="H37" i="4"/>
  <c r="H36" i="4"/>
  <c r="H35" i="4"/>
  <c r="H34" i="4"/>
  <c r="H33" i="4"/>
  <c r="H32" i="4"/>
  <c r="H31" i="4"/>
  <c r="H30" i="4"/>
  <c r="H76" i="4"/>
  <c r="H75" i="4" s="1"/>
  <c r="H28" i="4"/>
  <c r="H27" i="4"/>
  <c r="H26" i="4"/>
  <c r="H25" i="4"/>
  <c r="H24" i="4"/>
  <c r="H23" i="4"/>
  <c r="H22" i="4"/>
  <c r="H21" i="4"/>
  <c r="H20" i="4"/>
  <c r="H29" i="4" l="1"/>
  <c r="H54" i="4"/>
  <c r="H19" i="4"/>
  <c r="H88" i="4" l="1"/>
  <c r="F52" i="4"/>
  <c r="H51" i="4" l="1"/>
  <c r="H52" i="4"/>
  <c r="H53" i="4"/>
  <c r="H78" i="4"/>
  <c r="H77" i="4" s="1"/>
  <c r="H74" i="4" s="1"/>
  <c r="H50" i="4" l="1"/>
  <c r="H87" i="4" s="1"/>
  <c r="H18" i="4"/>
  <c r="H49" i="4" l="1"/>
</calcChain>
</file>

<file path=xl/sharedStrings.xml><?xml version="1.0" encoding="utf-8"?>
<sst xmlns="http://schemas.openxmlformats.org/spreadsheetml/2006/main" count="528" uniqueCount="168">
  <si>
    <t>Наименование</t>
  </si>
  <si>
    <t>Кол-во</t>
  </si>
  <si>
    <t>шт</t>
  </si>
  <si>
    <t>комплекс</t>
  </si>
  <si>
    <t>Ед. изм.</t>
  </si>
  <si>
    <t>Сумма</t>
  </si>
  <si>
    <t>Примечание</t>
  </si>
  <si>
    <t>Работа:</t>
  </si>
  <si>
    <t>Материалы:</t>
  </si>
  <si>
    <t>Фасад</t>
  </si>
  <si>
    <t xml:space="preserve">Освещение фасада </t>
  </si>
  <si>
    <t>м</t>
  </si>
  <si>
    <t>Установка оборудования</t>
  </si>
  <si>
    <t>ПНР</t>
  </si>
  <si>
    <t>-</t>
  </si>
  <si>
    <t>в тч стоимость работ:</t>
  </si>
  <si>
    <t>в тч стоимость материалов:</t>
  </si>
  <si>
    <t>05</t>
  </si>
  <si>
    <t>В пусконаладочных работах учитывать: Протоколы ЭТЛ</t>
  </si>
  <si>
    <t>Примечание: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</si>
  <si>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</t>
  </si>
  <si>
    <t>Стоимость материалов учитывает стоимость доставки</t>
  </si>
  <si>
    <t>Характеристика</t>
  </si>
  <si>
    <t>в тч НДС:</t>
  </si>
  <si>
    <t xml:space="preserve">Пусконаладочные работы </t>
  </si>
  <si>
    <t>Прокладка кабеля, трубы</t>
  </si>
  <si>
    <t>№</t>
  </si>
  <si>
    <t>Марка/ Завод изготовитель</t>
  </si>
  <si>
    <t>Цена за ед.</t>
  </si>
  <si>
    <t>Форма закупа материала</t>
  </si>
  <si>
    <t>Приложение №</t>
  </si>
  <si>
    <t>к Договору подряда №</t>
  </si>
  <si>
    <t>ПОДРЯДЧИК:</t>
  </si>
  <si>
    <t xml:space="preserve">ТЕХНИЧЕСКИЙ ЗАКАЗЧИК: </t>
  </si>
  <si>
    <t xml:space="preserve">ЗАКАЗЧИК: </t>
  </si>
  <si>
    <t>______________/</t>
  </si>
  <si>
    <t>Итого по ЛСР, в тч НДС:</t>
  </si>
  <si>
    <t>Либо указать: Без НДС</t>
  </si>
  <si>
    <t>Либо указать: нет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</si>
  <si>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</t>
  </si>
  <si>
    <t>Прокладка кабеля тип 2</t>
  </si>
  <si>
    <t>Прокладка кабеля тип 1</t>
  </si>
  <si>
    <t>Прокладка кабеля тип 3</t>
  </si>
  <si>
    <t>Прокладка трубы тип 1</t>
  </si>
  <si>
    <t>Прокладка трубы тип 2</t>
  </si>
  <si>
    <t>Прокладка трубы тип 3</t>
  </si>
  <si>
    <t>Кабель тип 1</t>
  </si>
  <si>
    <t>Кабель тип 2</t>
  </si>
  <si>
    <t>Кабель тип 3</t>
  </si>
  <si>
    <t>Труба тип 1</t>
  </si>
  <si>
    <t>Труба тип 2</t>
  </si>
  <si>
    <t>Труба тип 3</t>
  </si>
  <si>
    <t xml:space="preserve">Архитектурная подсветка </t>
  </si>
  <si>
    <t>Установка архитектурной подсветки фасада</t>
  </si>
  <si>
    <t>Пусконаладочные работы освещения фасада</t>
  </si>
  <si>
    <t>Монтаж щита</t>
  </si>
  <si>
    <t>Пробивка отверстий</t>
  </si>
  <si>
    <t>ВВГнг(А)-LS-0,66</t>
  </si>
  <si>
    <t>Промрукав</t>
  </si>
  <si>
    <t>ПуГВнг(А)-LS</t>
  </si>
  <si>
    <t>750 мл, выход пены на 45 литров</t>
  </si>
  <si>
    <t>Хомут морозостойкий</t>
  </si>
  <si>
    <t>Противопожарная монтажная пена</t>
  </si>
  <si>
    <t xml:space="preserve">Клемма 3-проводная прозрачная </t>
  </si>
  <si>
    <t>Прокладка провода тип 1</t>
  </si>
  <si>
    <t>Провод тип 1</t>
  </si>
  <si>
    <t>КЭАЗ</t>
  </si>
  <si>
    <t>DKC</t>
  </si>
  <si>
    <t>2х2,5</t>
  </si>
  <si>
    <t>3х2,5</t>
  </si>
  <si>
    <t>3х4</t>
  </si>
  <si>
    <t>IEK</t>
  </si>
  <si>
    <t xml:space="preserve">Хкм 3,6х200 </t>
  </si>
  <si>
    <t>WAGO</t>
  </si>
  <si>
    <t xml:space="preserve">Toua Premium FCG </t>
  </si>
  <si>
    <t>Труба тип 4</t>
  </si>
  <si>
    <t>Прокладка трубы тип 4</t>
  </si>
  <si>
    <t xml:space="preserve">ЩРН-п-54 IP41 </t>
  </si>
  <si>
    <t xml:space="preserve">Щит фасадного освещения ЩАХО1 </t>
  </si>
  <si>
    <t>Щит фасадного освещения ЩАХО2</t>
  </si>
  <si>
    <t>Щит распределительный тип1</t>
  </si>
  <si>
    <t>ЩРн-12 IP54</t>
  </si>
  <si>
    <t>ПМ 22х16х6 мм</t>
  </si>
  <si>
    <t>RUVinil</t>
  </si>
  <si>
    <t>Монтаж лотка</t>
  </si>
  <si>
    <t>Лоток кабельный (шт)</t>
  </si>
  <si>
    <t>Крепление</t>
  </si>
  <si>
    <t>Локальный сметный расчет №1</t>
  </si>
  <si>
    <t>ООО "Технический заказчик "ЭНКО"</t>
  </si>
  <si>
    <t>_____________/ С.И. Ярков</t>
  </si>
  <si>
    <t>_________________/ С.И. Ярков</t>
  </si>
  <si>
    <t>05.05</t>
  </si>
  <si>
    <t>05.05.01</t>
  </si>
  <si>
    <t>05.05.01.00</t>
  </si>
  <si>
    <t>05.05.02</t>
  </si>
  <si>
    <t>05.05.02.00</t>
  </si>
  <si>
    <t>05.05.03</t>
  </si>
  <si>
    <t>05.05.03.00</t>
  </si>
  <si>
    <t>Стоимость СМР учитывает аренду фасадного подъемника/услуги альпиниста</t>
  </si>
  <si>
    <t>Установка архитектурной подсветки включает в себя комплекс работ по монтажу кронштейнов и светильников</t>
  </si>
  <si>
    <t>В случае увеличения налоговой нагрузки подрядчика стоимость договора остается фиксированной и изменению не подлежит.</t>
  </si>
  <si>
    <t>ВВГнг(А)-LS-0,66 3х4</t>
  </si>
  <si>
    <t>ВВГнг(А)-LS-0,66 3х2,5</t>
  </si>
  <si>
    <t>ВВГнг(А)-LS-0,66 2х2,5</t>
  </si>
  <si>
    <t>ЩАХО1, Щит распределительный навесной пластиковый для модульной  аппаратуры на 54 модуля ЩРН-п-54, белый, P-BNK-2-54-IP41 ЩРн-п-54 IP41, -шт. 1 состав которого входит: - Выключатель нагрузки однополюсный, In=20А, Ue=400, ВВН-102 2Р 20А -шт. 1; - Реле напряжения, In=25A, Un=220В РН25t НОВАТЕК-ЭЛЕКТРО -шт. 1;- Счетчик эл.энергии однофазный многотарифный, 5(60), кл.точ. 1.0, D, ЭМОУ,CE101 R5 145 M6,Энергомера шт. 1;- Автоматический выключатель однополюсный, In = 6 A, Ics = 4,5 кА,ВА101-1Р-006А-C-шт. 2; - Многофункциональное реле времени РЭВ-302, Un=90-420В, In=16A. РЭВ-302,НОВАТЕК-ЭЛЕКТРО-шт. 1;- Модульный контактор однополюсный, 2НО, In=20А;МК103-020A-230B-20-шт. 1;- Автоматический выключатель дифференциального тока, двухполюсный, хар. С, In=6А, Ue=230В, Ics = 4,5 кА, ΔI=30мА, ДИФ101-1N-006-030-C-шт. 5;- Реле ограничения пускового тока, In=8 A, Un=230 В, ограничение тока емкостных нагрузок 30 А МРП-108-шт. 4;- Шины на Din-рейку в корпусе (кросс-модуль),ШНК 2х15 L+PEN,YND10-2-15-125,IEK-шт. 1</t>
  </si>
  <si>
    <t>Щит распределительный навесной пластиковый для модульной	ЩРн-п-54 IP41 аппаратуры на 54 модуля ЩРН-п-36, белый, P-BNK-2-54-IP41 в состав которого входит: КЭАЗ-шт. 1; - Выключатель нагрузки однополюсный, In=20А, Ue=400 В ВН-102 2Р 20А шт. 1- Реле напряжения, In=25A, Un=220В РН25t НОВАТЕК-ЭЛЕКТРО-шт.	1;- Счетчик эл.энергии однофазный многотарифный, 5(60), кл.точ. 1.0, D, ЭМОУ CE101 R5 145 M6 Энергомера-шт. 1;- Автоматический выключатель однополюсный, In = 6 A,	ВА101-1Р-006А-C Ics = 4,5 кА DEKraft-шт. 1;- Модульный контактор однополюсный, 2НО, In=20А МК103-020A-230B-20 DEKraft-шт. 1;- Автоматический выключатель дифференциального тока, двухполюсный, хар. С, In=6А, Ue=230В, Ics = 4,5 кА, ΔI=30мА ДИФ101-1N-006-030-C DEKraft-шт. 6;- Реле ограничения пускового тока, In=8 A, Un=230 В, ограничение тока емкостных нагрузок 30 А МРП-108-шт. 4; - Шины на Din-рейку в корпусе (кросс-модуль)	ШНК 2х15 L+PEN YND10-2-15-125 IEK шт. 1</t>
  </si>
  <si>
    <t>1х2,5</t>
  </si>
  <si>
    <t>ЩАХО-1,ЩАХО-2</t>
  </si>
  <si>
    <t>Щит распределительный для модульной аппаратуры разм.240х330х120мм MKM11-N-12-54-Z-1шт в состав входит: Блок питания, 350 Вт, 48 В ERP-350-48 MEAN WELL-1шт, Диммер для регулирования светового потока, 48 В-1шт.</t>
  </si>
  <si>
    <t>Прожектор светодиодный Range-A4, 3 Вт, 48 В, 3 град., 4000 К</t>
  </si>
  <si>
    <t>Range-А4</t>
  </si>
  <si>
    <t>Range SPOT-110</t>
  </si>
  <si>
    <t>Светильник светодиодный настенный Range SPOT-110, 12 Вт, 220 В, 10
град., 4000 К</t>
  </si>
  <si>
    <t>Systeme Electric</t>
  </si>
  <si>
    <t>85х85х40мм</t>
  </si>
  <si>
    <t>43х80х35мм</t>
  </si>
  <si>
    <t>на плите перекрытия , на стенах здания</t>
  </si>
  <si>
    <t>Коробка распределительная, IP55</t>
  </si>
  <si>
    <t>Коробка распределительная, IP54</t>
  </si>
  <si>
    <t xml:space="preserve"> Труба жесткая ПВХ 3-х метровая легкая атмосферостойкая d25 мм</t>
  </si>
  <si>
    <t>Гофрированная труба из ПВХ d16</t>
  </si>
  <si>
    <t>Гофрированная труба из ПВХ d20</t>
  </si>
  <si>
    <t>Гофрированная труба из ПНД d20</t>
  </si>
  <si>
    <t>Проходы через стены и перекрытия</t>
  </si>
  <si>
    <t xml:space="preserve">по плитам перекрытия,стенам фасадам. </t>
  </si>
  <si>
    <t>Усиленные гвозди по бетону и металлу Toua CN EG Bullet Point - 25 мм</t>
  </si>
  <si>
    <t>Клемма 3-проводная, прозрачная 0,5-4 мм2</t>
  </si>
  <si>
    <t>Клемма 5-проводная, прозрачная 0,5-4 мм2</t>
  </si>
  <si>
    <t xml:space="preserve"> Баллон газовый на 1000 гвоздей 165A с зеленым клапаном.</t>
  </si>
  <si>
    <t xml:space="preserve">Клемма 5-проводная прозрачная </t>
  </si>
  <si>
    <t>Баллон газовый</t>
  </si>
  <si>
    <t>Гвозди по бетону и метталлу</t>
  </si>
  <si>
    <t>упак.</t>
  </si>
  <si>
    <t>Запенивание отверстий ,ниш</t>
  </si>
  <si>
    <t>Крепление прожектора светодиодного Range-A4 к фасаду здания</t>
  </si>
  <si>
    <t xml:space="preserve"> Крепление лотка на кровле здания</t>
  </si>
  <si>
    <t>Range-A4</t>
  </si>
  <si>
    <t>10062-СЗ26.ЭН1.Н3</t>
  </si>
  <si>
    <r>
      <t>Крепление светильника светодиодного настенного Range SPOT-110 к фасаду</t>
    </r>
    <r>
      <rPr>
        <sz val="10.5"/>
        <color theme="1"/>
        <rFont val="Times New Roman"/>
        <family val="1"/>
        <charset val="204"/>
      </rPr>
      <t xml:space="preserve"> здания</t>
    </r>
  </si>
  <si>
    <t>компл.</t>
  </si>
  <si>
    <t>Прочие материалы</t>
  </si>
  <si>
    <t>Лоток 50х50 толщ. 1,2 мм, горячеоцинкованный, L=3000 м</t>
  </si>
  <si>
    <t xml:space="preserve"> Крышка на лоток с заземлением осн. 50 мм, толщ. 1,2 мм, горячеоцинкованная</t>
  </si>
  <si>
    <t>Крышка для кабельного лотка</t>
  </si>
  <si>
    <t>Универсальный пластиковый держатель с бетоном</t>
  </si>
  <si>
    <t xml:space="preserve"> Скоба ВММ-10 (ТМ)</t>
  </si>
  <si>
    <t>Саморез 5.5х13 мм, DIN7981</t>
  </si>
  <si>
    <t>Шайба пружинная М6, ГОСТ 6402-70</t>
  </si>
  <si>
    <t xml:space="preserve"> Шайба плоская М6, ГОСТ 11371-78</t>
  </si>
  <si>
    <t>Винт М6х10 мм, ГОСТ 17473-80</t>
  </si>
  <si>
    <t>Гайка М6, ГОСТ 5915-70</t>
  </si>
  <si>
    <r>
      <rPr>
        <sz val="10.5"/>
        <color theme="1"/>
        <rFont val="Times New Roman"/>
        <family val="1"/>
      </rPr>
      <t>шт.</t>
    </r>
  </si>
  <si>
    <t>Площадка монтажная под винт</t>
  </si>
  <si>
    <t>05.05.99</t>
  </si>
  <si>
    <t>Прочие работы</t>
  </si>
  <si>
    <t>05.05.99.00</t>
  </si>
  <si>
    <t>Юстировка осветительного оборудования</t>
  </si>
  <si>
    <t>Аренда фасадного подъемника/услуги альпиниста</t>
  </si>
  <si>
    <t>ПуГВнг(А)-LS 1х2,5</t>
  </si>
  <si>
    <r>
      <t xml:space="preserve">RAL по согласованию с Заказчиком </t>
    </r>
    <r>
      <rPr>
        <sz val="12"/>
        <rFont val="Times New Roman"/>
        <family val="1"/>
        <charset val="204"/>
      </rPr>
      <t>,на фасаде здания 1 этажа</t>
    </r>
  </si>
  <si>
    <r>
      <t>RAL по согласованию с Заказчиком ,</t>
    </r>
    <r>
      <rPr>
        <sz val="12"/>
        <rFont val="Times New Roman"/>
        <family val="1"/>
        <charset val="204"/>
      </rPr>
      <t>на фасаде на высоте</t>
    </r>
  </si>
  <si>
    <t>RAL по согласованию с Заказчиком см. лист10062-СЗ26.ЭН1.Н1</t>
  </si>
  <si>
    <t>RAL по согласованию с Заказчиком см. лист
10062-СЗ26.ЭН1.Н2</t>
  </si>
  <si>
    <t>Итого стоимость работ</t>
  </si>
  <si>
    <t>Ведомость работ</t>
  </si>
  <si>
    <t>Ведомость материалов</t>
  </si>
  <si>
    <t>Итого стоимость материалов</t>
  </si>
  <si>
    <t>Освещение фасада ГП-75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</si>
</sst>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sz val="8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</font>
    <font>
      <sz val="10.5"/>
      <color theme="1"/>
      <name val="Times New Roman"/>
      <family val="1"/>
    </font>
    <font>
      <b/>
      <sz val="12"/>
      <color theme="1"/>
      <name val="Times New Roman"/>
      <family val="1"/>
    </font>
    <font>
      <sz val="10.5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B7EA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</borders>
  <cellStyleXfs count="6">
    <xf numFmtId="0" fontId="0" fillId="0" borderId="0"/>
    <xf numFmtId="0" fontId="3" fillId="0" borderId="0"/>
    <xf numFmtId="0" fontId="4" fillId="0" borderId="0"/>
    <xf numFmtId="0" fontId="6" fillId="3" borderId="0" applyNumberFormat="0" applyBorder="0" applyAlignment="0" applyProtection="0"/>
    <xf numFmtId="0" fontId="2" fillId="0" borderId="0"/>
    <xf numFmtId="0" fontId="1" fillId="0" borderId="0"/>
  </cellStyleXfs>
  <cellXfs count="170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0" fontId="7" fillId="0" borderId="0" xfId="0" applyFont="1"/>
    <xf numFmtId="0" fontId="8" fillId="0" borderId="0" xfId="4" applyFont="1" applyAlignment="1">
      <alignment vertical="top" wrapText="1"/>
    </xf>
    <xf numFmtId="0" fontId="8" fillId="0" borderId="0" xfId="4" applyFont="1" applyAlignment="1">
      <alignment vertical="center" wrapText="1"/>
    </xf>
    <xf numFmtId="0" fontId="11" fillId="7" borderId="1" xfId="0" applyFont="1" applyFill="1" applyBorder="1" applyAlignment="1">
      <alignment vertical="center" wrapText="1"/>
    </xf>
    <xf numFmtId="0" fontId="11" fillId="8" borderId="1" xfId="3" applyFont="1" applyFill="1" applyBorder="1" applyAlignment="1">
      <alignment horizontal="left" vertical="center" wrapText="1"/>
    </xf>
    <xf numFmtId="0" fontId="10" fillId="6" borderId="1" xfId="3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49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 vertical="center" wrapText="1"/>
    </xf>
    <xf numFmtId="0" fontId="12" fillId="0" borderId="0" xfId="0" applyFont="1"/>
    <xf numFmtId="4" fontId="10" fillId="2" borderId="1" xfId="0" applyNumberFormat="1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Border="1"/>
    <xf numFmtId="4" fontId="10" fillId="0" borderId="1" xfId="0" applyNumberFormat="1" applyFont="1" applyBorder="1" applyAlignment="1">
      <alignment horizontal="center" vertical="center"/>
    </xf>
    <xf numFmtId="49" fontId="13" fillId="4" borderId="1" xfId="0" applyNumberFormat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4" fontId="15" fillId="4" borderId="1" xfId="0" applyNumberFormat="1" applyFont="1" applyFill="1" applyBorder="1" applyAlignment="1">
      <alignment horizontal="center" vertical="center"/>
    </xf>
    <xf numFmtId="0" fontId="13" fillId="4" borderId="0" xfId="0" applyFont="1" applyFill="1"/>
    <xf numFmtId="49" fontId="10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/>
    </xf>
    <xf numFmtId="0" fontId="10" fillId="4" borderId="0" xfId="0" applyFont="1" applyFill="1"/>
    <xf numFmtId="49" fontId="13" fillId="0" borderId="1" xfId="0" applyNumberFormat="1" applyFont="1" applyBorder="1" applyAlignment="1">
      <alignment horizontal="center" vertical="center"/>
    </xf>
    <xf numFmtId="0" fontId="13" fillId="4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4" fontId="15" fillId="0" borderId="1" xfId="0" applyNumberFormat="1" applyFont="1" applyBorder="1" applyAlignment="1">
      <alignment horizontal="center" vertical="center" wrapText="1"/>
    </xf>
    <xf numFmtId="4" fontId="15" fillId="0" borderId="1" xfId="0" applyNumberFormat="1" applyFont="1" applyBorder="1" applyAlignment="1">
      <alignment horizontal="center" vertical="center"/>
    </xf>
    <xf numFmtId="0" fontId="13" fillId="0" borderId="0" xfId="0" applyFont="1"/>
    <xf numFmtId="0" fontId="0" fillId="4" borderId="3" xfId="0" applyFill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1" fillId="4" borderId="1" xfId="0" applyFont="1" applyFill="1" applyBorder="1" applyAlignment="1">
      <alignment horizontal="left" vertical="center" wrapText="1"/>
    </xf>
    <xf numFmtId="49" fontId="10" fillId="6" borderId="1" xfId="0" applyNumberFormat="1" applyFont="1" applyFill="1" applyBorder="1" applyAlignment="1">
      <alignment horizontal="center" vertical="center"/>
    </xf>
    <xf numFmtId="0" fontId="10" fillId="6" borderId="1" xfId="3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2" fontId="10" fillId="6" borderId="1" xfId="0" applyNumberFormat="1" applyFont="1" applyFill="1" applyBorder="1" applyAlignment="1">
      <alignment horizontal="center" vertical="center" wrapText="1"/>
    </xf>
    <xf numFmtId="4" fontId="10" fillId="6" borderId="1" xfId="0" applyNumberFormat="1" applyFont="1" applyFill="1" applyBorder="1" applyAlignment="1">
      <alignment horizontal="center" vertical="center" wrapText="1"/>
    </xf>
    <xf numFmtId="49" fontId="11" fillId="7" borderId="1" xfId="0" applyNumberFormat="1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 wrapText="1"/>
    </xf>
    <xf numFmtId="4" fontId="11" fillId="7" borderId="1" xfId="0" applyNumberFormat="1" applyFont="1" applyFill="1" applyBorder="1" applyAlignment="1">
      <alignment horizontal="center" vertical="center" wrapText="1"/>
    </xf>
    <xf numFmtId="49" fontId="11" fillId="8" borderId="1" xfId="0" applyNumberFormat="1" applyFont="1" applyFill="1" applyBorder="1" applyAlignment="1">
      <alignment horizontal="center" vertical="center"/>
    </xf>
    <xf numFmtId="0" fontId="11" fillId="8" borderId="1" xfId="3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 wrapText="1"/>
    </xf>
    <xf numFmtId="2" fontId="17" fillId="8" borderId="1" xfId="0" applyNumberFormat="1" applyFont="1" applyFill="1" applyBorder="1" applyAlignment="1">
      <alignment horizontal="center" vertical="center" wrapText="1"/>
    </xf>
    <xf numFmtId="4" fontId="17" fillId="8" borderId="1" xfId="0" applyNumberFormat="1" applyFont="1" applyFill="1" applyBorder="1" applyAlignment="1">
      <alignment horizontal="center" vertical="center" wrapText="1"/>
    </xf>
    <xf numFmtId="4" fontId="11" fillId="8" borderId="1" xfId="0" applyNumberFormat="1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vertical="center"/>
    </xf>
    <xf numFmtId="0" fontId="11" fillId="6" borderId="1" xfId="0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 wrapText="1"/>
    </xf>
    <xf numFmtId="2" fontId="17" fillId="6" borderId="1" xfId="0" applyNumberFormat="1" applyFont="1" applyFill="1" applyBorder="1" applyAlignment="1">
      <alignment horizontal="center" vertical="center" wrapText="1"/>
    </xf>
    <xf numFmtId="4" fontId="17" fillId="6" borderId="1" xfId="0" applyNumberFormat="1" applyFont="1" applyFill="1" applyBorder="1" applyAlignment="1">
      <alignment horizontal="center" vertical="center" wrapText="1"/>
    </xf>
    <xf numFmtId="4" fontId="11" fillId="6" borderId="1" xfId="0" applyNumberFormat="1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/>
    </xf>
    <xf numFmtId="0" fontId="10" fillId="0" borderId="1" xfId="0" applyFont="1" applyBorder="1"/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/>
    </xf>
    <xf numFmtId="4" fontId="11" fillId="7" borderId="1" xfId="0" applyNumberFormat="1" applyFont="1" applyFill="1" applyBorder="1"/>
    <xf numFmtId="4" fontId="11" fillId="7" borderId="1" xfId="0" applyNumberFormat="1" applyFont="1" applyFill="1" applyBorder="1" applyAlignment="1">
      <alignment horizontal="center" vertical="center"/>
    </xf>
    <xf numFmtId="0" fontId="11" fillId="7" borderId="1" xfId="0" applyFont="1" applyFill="1" applyBorder="1"/>
    <xf numFmtId="0" fontId="11" fillId="7" borderId="1" xfId="0" applyFont="1" applyFill="1" applyBorder="1" applyAlignment="1">
      <alignment horizontal="right"/>
    </xf>
    <xf numFmtId="4" fontId="11" fillId="7" borderId="1" xfId="0" applyNumberFormat="1" applyFont="1" applyFill="1" applyBorder="1" applyAlignment="1">
      <alignment horizontal="center"/>
    </xf>
    <xf numFmtId="0" fontId="11" fillId="7" borderId="1" xfId="0" applyFont="1" applyFill="1" applyBorder="1" applyAlignment="1">
      <alignment wrapText="1"/>
    </xf>
    <xf numFmtId="4" fontId="10" fillId="0" borderId="0" xfId="0" applyNumberFormat="1" applyFont="1" applyAlignment="1">
      <alignment vertical="center"/>
    </xf>
    <xf numFmtId="4" fontId="11" fillId="6" borderId="1" xfId="0" applyNumberFormat="1" applyFont="1" applyFill="1" applyBorder="1"/>
    <xf numFmtId="4" fontId="11" fillId="6" borderId="1" xfId="0" applyNumberFormat="1" applyFont="1" applyFill="1" applyBorder="1" applyAlignment="1">
      <alignment horizontal="center" vertical="center"/>
    </xf>
    <xf numFmtId="0" fontId="11" fillId="6" borderId="1" xfId="0" applyFont="1" applyFill="1" applyBorder="1"/>
    <xf numFmtId="0" fontId="17" fillId="6" borderId="1" xfId="0" applyFont="1" applyFill="1" applyBorder="1" applyAlignment="1">
      <alignment horizontal="right"/>
    </xf>
    <xf numFmtId="4" fontId="17" fillId="6" borderId="1" xfId="0" applyNumberFormat="1" applyFont="1" applyFill="1" applyBorder="1" applyAlignment="1">
      <alignment horizontal="center"/>
    </xf>
    <xf numFmtId="0" fontId="11" fillId="6" borderId="1" xfId="0" applyFont="1" applyFill="1" applyBorder="1" applyAlignment="1">
      <alignment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1" fillId="4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4" fontId="11" fillId="0" borderId="0" xfId="0" applyNumberFormat="1" applyFont="1" applyAlignment="1">
      <alignment horizontal="left" vertical="center"/>
    </xf>
    <xf numFmtId="4" fontId="11" fillId="0" borderId="0" xfId="0" applyNumberFormat="1" applyFont="1" applyAlignment="1">
      <alignment horizontal="left" vertical="center" wrapText="1"/>
    </xf>
    <xf numFmtId="0" fontId="10" fillId="4" borderId="0" xfId="0" applyFont="1" applyFill="1" applyAlignment="1">
      <alignment vertical="center"/>
    </xf>
    <xf numFmtId="4" fontId="10" fillId="0" borderId="0" xfId="0" applyNumberFormat="1" applyFont="1" applyAlignment="1">
      <alignment horizontal="left" vertical="center"/>
    </xf>
    <xf numFmtId="4" fontId="10" fillId="0" borderId="0" xfId="0" applyNumberFormat="1" applyFont="1" applyAlignment="1">
      <alignment horizontal="left" vertical="center" wrapText="1"/>
    </xf>
    <xf numFmtId="164" fontId="11" fillId="0" borderId="0" xfId="0" applyNumberFormat="1" applyFont="1" applyAlignment="1">
      <alignment horizontal="left"/>
    </xf>
    <xf numFmtId="4" fontId="10" fillId="0" borderId="0" xfId="0" applyNumberFormat="1" applyFont="1" applyAlignment="1">
      <alignment horizontal="left"/>
    </xf>
    <xf numFmtId="4" fontId="10" fillId="0" borderId="0" xfId="0" applyNumberFormat="1" applyFont="1"/>
    <xf numFmtId="4" fontId="10" fillId="0" borderId="0" xfId="0" applyNumberFormat="1" applyFont="1" applyAlignment="1">
      <alignment horizontal="left" wrapText="1"/>
    </xf>
    <xf numFmtId="4" fontId="10" fillId="0" borderId="0" xfId="0" applyNumberFormat="1" applyFont="1" applyAlignment="1">
      <alignment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wrapText="1"/>
    </xf>
    <xf numFmtId="0" fontId="11" fillId="0" borderId="2" xfId="0" applyFont="1" applyBorder="1" applyAlignment="1">
      <alignment horizontal="center" vertical="center" wrapText="1"/>
    </xf>
    <xf numFmtId="0" fontId="11" fillId="0" borderId="1" xfId="3" applyFont="1" applyFill="1" applyBorder="1" applyAlignment="1">
      <alignment horizontal="center" vertical="center" wrapText="1"/>
    </xf>
    <xf numFmtId="4" fontId="11" fillId="0" borderId="1" xfId="3" applyNumberFormat="1" applyFont="1" applyFill="1" applyBorder="1" applyAlignment="1">
      <alignment horizontal="center" vertical="center" wrapText="1"/>
    </xf>
    <xf numFmtId="49" fontId="11" fillId="5" borderId="1" xfId="0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center" vertical="center" wrapText="1"/>
    </xf>
    <xf numFmtId="49" fontId="11" fillId="6" borderId="1" xfId="0" applyNumberFormat="1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left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vertical="center" wrapText="1"/>
    </xf>
    <xf numFmtId="49" fontId="17" fillId="6" borderId="1" xfId="0" applyNumberFormat="1" applyFont="1" applyFill="1" applyBorder="1" applyAlignment="1">
      <alignment horizontal="center" vertical="center"/>
    </xf>
    <xf numFmtId="4" fontId="10" fillId="0" borderId="0" xfId="0" applyNumberFormat="1" applyFont="1" applyAlignment="1">
      <alignment horizontal="center" vertical="center"/>
    </xf>
    <xf numFmtId="0" fontId="18" fillId="0" borderId="0" xfId="0" applyFont="1"/>
    <xf numFmtId="0" fontId="19" fillId="0" borderId="0" xfId="0" applyFont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wrapText="1"/>
    </xf>
    <xf numFmtId="0" fontId="20" fillId="0" borderId="0" xfId="5" applyFont="1" applyAlignment="1">
      <alignment horizontal="left" vertical="top"/>
    </xf>
    <xf numFmtId="4" fontId="20" fillId="0" borderId="0" xfId="0" applyNumberFormat="1" applyFont="1" applyAlignment="1">
      <alignment horizontal="left" vertical="top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top" wrapText="1"/>
    </xf>
    <xf numFmtId="0" fontId="20" fillId="0" borderId="0" xfId="4" applyFont="1" applyAlignment="1">
      <alignment horizontal="left" vertical="top" wrapText="1"/>
    </xf>
    <xf numFmtId="0" fontId="20" fillId="0" borderId="0" xfId="4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49" fontId="21" fillId="7" borderId="1" xfId="0" applyNumberFormat="1" applyFont="1" applyFill="1" applyBorder="1" applyAlignment="1">
      <alignment horizontal="center" vertical="center"/>
    </xf>
    <xf numFmtId="0" fontId="21" fillId="7" borderId="1" xfId="0" applyFont="1" applyFill="1" applyBorder="1" applyAlignment="1">
      <alignment vertical="center" wrapText="1"/>
    </xf>
    <xf numFmtId="0" fontId="21" fillId="7" borderId="1" xfId="0" applyFont="1" applyFill="1" applyBorder="1" applyAlignment="1">
      <alignment horizontal="center" vertical="center" wrapText="1"/>
    </xf>
    <xf numFmtId="4" fontId="21" fillId="7" borderId="1" xfId="0" applyNumberFormat="1" applyFont="1" applyFill="1" applyBorder="1" applyAlignment="1">
      <alignment horizontal="center" vertical="center" wrapText="1"/>
    </xf>
    <xf numFmtId="4" fontId="21" fillId="7" borderId="2" xfId="0" applyNumberFormat="1" applyFont="1" applyFill="1" applyBorder="1" applyAlignment="1">
      <alignment horizontal="center" vertical="center" wrapText="1"/>
    </xf>
    <xf numFmtId="4" fontId="21" fillId="7" borderId="0" xfId="0" applyNumberFormat="1" applyFont="1" applyFill="1" applyAlignment="1">
      <alignment horizontal="center" vertical="center" wrapText="1"/>
    </xf>
    <xf numFmtId="49" fontId="21" fillId="8" borderId="1" xfId="0" applyNumberFormat="1" applyFont="1" applyFill="1" applyBorder="1" applyAlignment="1">
      <alignment horizontal="center" vertical="center"/>
    </xf>
    <xf numFmtId="0" fontId="21" fillId="8" borderId="1" xfId="3" applyFont="1" applyFill="1" applyBorder="1" applyAlignment="1">
      <alignment horizontal="left" vertical="center" wrapText="1"/>
    </xf>
    <xf numFmtId="0" fontId="21" fillId="8" borderId="1" xfId="3" applyFont="1" applyFill="1" applyBorder="1" applyAlignment="1">
      <alignment horizontal="center" vertical="center" wrapText="1"/>
    </xf>
    <xf numFmtId="0" fontId="22" fillId="8" borderId="1" xfId="0" applyFont="1" applyFill="1" applyBorder="1" applyAlignment="1">
      <alignment horizontal="center" vertical="center" wrapText="1"/>
    </xf>
    <xf numFmtId="2" fontId="22" fillId="8" borderId="1" xfId="0" applyNumberFormat="1" applyFont="1" applyFill="1" applyBorder="1" applyAlignment="1">
      <alignment horizontal="center" vertical="center" wrapText="1"/>
    </xf>
    <xf numFmtId="4" fontId="22" fillId="8" borderId="1" xfId="0" applyNumberFormat="1" applyFont="1" applyFill="1" applyBorder="1" applyAlignment="1">
      <alignment horizontal="center" vertical="center" wrapText="1"/>
    </xf>
    <xf numFmtId="4" fontId="21" fillId="8" borderId="2" xfId="0" applyNumberFormat="1" applyFont="1" applyFill="1" applyBorder="1" applyAlignment="1">
      <alignment horizontal="center" vertical="center" wrapText="1"/>
    </xf>
    <xf numFmtId="4" fontId="21" fillId="8" borderId="0" xfId="0" applyNumberFormat="1" applyFont="1" applyFill="1" applyAlignment="1">
      <alignment horizontal="center" vertical="center" wrapText="1"/>
    </xf>
    <xf numFmtId="0" fontId="22" fillId="6" borderId="1" xfId="0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vertical="center"/>
    </xf>
    <xf numFmtId="0" fontId="21" fillId="6" borderId="1" xfId="0" applyFont="1" applyFill="1" applyBorder="1" applyAlignment="1">
      <alignment horizontal="center" vertical="center"/>
    </xf>
    <xf numFmtId="0" fontId="22" fillId="6" borderId="1" xfId="0" applyFont="1" applyFill="1" applyBorder="1" applyAlignment="1">
      <alignment horizontal="center" vertical="center" wrapText="1"/>
    </xf>
    <xf numFmtId="2" fontId="22" fillId="6" borderId="1" xfId="0" applyNumberFormat="1" applyFont="1" applyFill="1" applyBorder="1" applyAlignment="1">
      <alignment horizontal="center" vertical="center" wrapText="1"/>
    </xf>
    <xf numFmtId="4" fontId="22" fillId="6" borderId="1" xfId="0" applyNumberFormat="1" applyFont="1" applyFill="1" applyBorder="1" applyAlignment="1">
      <alignment horizontal="center" vertical="center" wrapText="1"/>
    </xf>
    <xf numFmtId="4" fontId="21" fillId="6" borderId="2" xfId="0" applyNumberFormat="1" applyFont="1" applyFill="1" applyBorder="1" applyAlignment="1">
      <alignment horizontal="center" vertical="center" wrapText="1"/>
    </xf>
    <xf numFmtId="4" fontId="21" fillId="6" borderId="0" xfId="0" applyNumberFormat="1" applyFont="1" applyFill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0" fontId="5" fillId="6" borderId="1" xfId="3" applyFont="1" applyFill="1" applyBorder="1" applyAlignment="1">
      <alignment horizontal="left" vertical="center" wrapText="1"/>
    </xf>
    <xf numFmtId="0" fontId="5" fillId="6" borderId="1" xfId="3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4" fontId="5" fillId="6" borderId="1" xfId="0" applyNumberFormat="1" applyFont="1" applyFill="1" applyBorder="1" applyAlignment="1">
      <alignment horizontal="center" vertical="center" wrapText="1"/>
    </xf>
    <xf numFmtId="4" fontId="5" fillId="6" borderId="2" xfId="0" applyNumberFormat="1" applyFont="1" applyFill="1" applyBorder="1" applyAlignment="1">
      <alignment horizontal="center" vertical="center" wrapText="1"/>
    </xf>
    <xf numFmtId="4" fontId="5" fillId="6" borderId="0" xfId="0" applyNumberFormat="1" applyFont="1" applyFill="1" applyAlignment="1">
      <alignment horizontal="center" vertical="center" wrapText="1"/>
    </xf>
    <xf numFmtId="0" fontId="5" fillId="6" borderId="1" xfId="0" applyFont="1" applyFill="1" applyBorder="1" applyAlignment="1">
      <alignment vertical="center"/>
    </xf>
    <xf numFmtId="0" fontId="5" fillId="0" borderId="1" xfId="0" applyFont="1" applyBorder="1"/>
    <xf numFmtId="0" fontId="21" fillId="0" borderId="1" xfId="0" applyFont="1" applyBorder="1" applyAlignment="1">
      <alignment vertical="center"/>
    </xf>
    <xf numFmtId="0" fontId="2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4" fontId="21" fillId="0" borderId="2" xfId="0" applyNumberFormat="1" applyFont="1" applyBorder="1" applyAlignment="1">
      <alignment horizontal="center" vertical="center"/>
    </xf>
    <xf numFmtId="4" fontId="21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" fontId="5" fillId="4" borderId="2" xfId="0" applyNumberFormat="1" applyFont="1" applyFill="1" applyBorder="1" applyAlignment="1">
      <alignment horizontal="center" vertical="center" wrapText="1"/>
    </xf>
    <xf numFmtId="4" fontId="21" fillId="0" borderId="1" xfId="0" applyNumberFormat="1" applyFont="1" applyBorder="1" applyAlignment="1">
      <alignment horizontal="center" vertical="center" wrapText="1"/>
    </xf>
  </cellXfs>
  <cellStyles count="6">
    <cellStyle name="Акцент1" xfId="3" builtinId="29"/>
    <cellStyle name="Обычный" xfId="0" builtinId="0"/>
    <cellStyle name="Обычный 2" xfId="2" xr:uid="{00000000-0005-0000-0000-000002000000}"/>
    <cellStyle name="Обычный 3" xfId="1" xr:uid="{00000000-0005-0000-0000-000003000000}"/>
    <cellStyle name="Обычный 3 2 2" xfId="4" xr:uid="{00000000-0005-0000-0000-000004000000}"/>
    <cellStyle name="Обычный 3 2 2 3 2" xfId="5" xr:uid="{510F712F-9DB3-4E4A-B2AE-B8AB860F07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99"/>
  <sheetViews>
    <sheetView tabSelected="1" view="pageBreakPreview" zoomScale="55" zoomScaleNormal="70" zoomScaleSheetLayoutView="55" workbookViewId="0">
      <pane ySplit="15" topLeftCell="A16" activePane="bottomLeft" state="frozen"/>
      <selection pane="bottomLeft" activeCell="I17" sqref="I17"/>
    </sheetView>
  </sheetViews>
  <sheetFormatPr defaultRowHeight="15.75" outlineLevelRow="3" x14ac:dyDescent="0.25"/>
  <cols>
    <col min="1" max="1" width="14.7109375" style="100" customWidth="1"/>
    <col min="2" max="2" width="54.5703125" style="97" customWidth="1"/>
    <col min="3" max="3" width="25.140625" style="114" customWidth="1"/>
    <col min="4" max="4" width="43.42578125" style="114" customWidth="1"/>
    <col min="5" max="5" width="11.140625" style="97" customWidth="1"/>
    <col min="6" max="7" width="17.85546875" style="15" customWidth="1"/>
    <col min="8" max="8" width="17.85546875" style="101" customWidth="1"/>
    <col min="9" max="9" width="93" style="102" customWidth="1"/>
    <col min="10" max="10" width="17.28515625" style="15" customWidth="1"/>
    <col min="11" max="16384" width="9.140625" style="1"/>
  </cols>
  <sheetData>
    <row r="1" spans="1:10" s="2" customFormat="1" x14ac:dyDescent="0.25">
      <c r="A1" s="84"/>
      <c r="B1" s="84"/>
      <c r="C1" s="84"/>
      <c r="D1" s="84"/>
      <c r="E1" s="84"/>
      <c r="F1" s="84"/>
      <c r="G1" s="84"/>
      <c r="H1" s="84"/>
      <c r="I1" s="85"/>
      <c r="J1" s="86" t="s">
        <v>30</v>
      </c>
    </row>
    <row r="2" spans="1:10" s="2" customFormat="1" x14ac:dyDescent="0.25">
      <c r="A2" s="84"/>
      <c r="B2" s="84"/>
      <c r="C2" s="84"/>
      <c r="D2" s="84"/>
      <c r="E2" s="84"/>
      <c r="F2" s="84"/>
      <c r="G2" s="84"/>
      <c r="H2" s="84"/>
      <c r="I2" s="85"/>
      <c r="J2" s="87" t="s">
        <v>31</v>
      </c>
    </row>
    <row r="3" spans="1:10" s="2" customFormat="1" x14ac:dyDescent="0.25">
      <c r="A3" s="84"/>
      <c r="B3" s="84"/>
      <c r="C3" s="84"/>
      <c r="D3" s="84"/>
      <c r="E3" s="84"/>
      <c r="F3" s="84"/>
      <c r="G3" s="84"/>
      <c r="H3" s="84"/>
      <c r="I3" s="85"/>
      <c r="J3" s="84"/>
    </row>
    <row r="4" spans="1:10" s="2" customFormat="1" x14ac:dyDescent="0.25">
      <c r="A4" s="88" t="s">
        <v>32</v>
      </c>
      <c r="B4" s="89"/>
      <c r="C4" s="90"/>
      <c r="D4" s="90"/>
      <c r="E4" s="90" t="s">
        <v>33</v>
      </c>
      <c r="F4" s="84"/>
      <c r="G4" s="84"/>
      <c r="H4" s="89" t="s">
        <v>34</v>
      </c>
      <c r="I4" s="91"/>
      <c r="J4" s="90"/>
    </row>
    <row r="5" spans="1:10" s="2" customFormat="1" x14ac:dyDescent="0.25">
      <c r="A5" s="92"/>
      <c r="B5" s="84"/>
      <c r="C5" s="93"/>
      <c r="D5" s="93"/>
      <c r="E5" s="93"/>
      <c r="F5" s="84"/>
      <c r="G5" s="84"/>
      <c r="H5" s="84"/>
      <c r="I5" s="94"/>
      <c r="J5" s="93"/>
    </row>
    <row r="6" spans="1:10" s="2" customFormat="1" x14ac:dyDescent="0.25">
      <c r="A6" s="92"/>
      <c r="B6" s="84"/>
      <c r="C6" s="93"/>
      <c r="D6" s="93"/>
      <c r="E6" s="93" t="s">
        <v>88</v>
      </c>
      <c r="F6" s="84"/>
      <c r="G6" s="84"/>
      <c r="H6" s="84"/>
      <c r="I6" s="94"/>
      <c r="J6" s="93"/>
    </row>
    <row r="7" spans="1:10" s="2" customFormat="1" x14ac:dyDescent="0.25">
      <c r="A7" s="92"/>
      <c r="B7" s="95"/>
      <c r="C7" s="93"/>
      <c r="D7" s="93"/>
      <c r="E7" s="93"/>
      <c r="F7" s="84"/>
      <c r="G7" s="84"/>
      <c r="H7" s="84"/>
      <c r="I7" s="94"/>
      <c r="J7" s="93"/>
    </row>
    <row r="8" spans="1:10" x14ac:dyDescent="0.25">
      <c r="A8" s="32" t="s">
        <v>35</v>
      </c>
      <c r="B8" s="15"/>
      <c r="C8" s="96"/>
      <c r="D8" s="96"/>
      <c r="E8" s="93" t="s">
        <v>89</v>
      </c>
      <c r="G8" s="97"/>
      <c r="H8" s="84" t="s">
        <v>90</v>
      </c>
      <c r="I8" s="98"/>
      <c r="J8" s="96"/>
    </row>
    <row r="9" spans="1:10" s="2" customFormat="1" x14ac:dyDescent="0.25">
      <c r="A9" s="84"/>
      <c r="B9" s="84"/>
      <c r="C9" s="84"/>
      <c r="D9" s="84"/>
      <c r="E9" s="84"/>
      <c r="F9" s="84"/>
      <c r="G9" s="84"/>
      <c r="H9" s="84"/>
      <c r="I9" s="85"/>
      <c r="J9" s="84"/>
    </row>
    <row r="10" spans="1:10" x14ac:dyDescent="0.25">
      <c r="A10" s="15"/>
      <c r="B10" s="15"/>
      <c r="C10" s="15"/>
      <c r="D10" s="15"/>
      <c r="E10" s="15"/>
      <c r="G10" s="97"/>
      <c r="H10" s="97"/>
      <c r="I10" s="99"/>
      <c r="J10" s="97"/>
    </row>
    <row r="11" spans="1:10" x14ac:dyDescent="0.25">
      <c r="A11" s="122" t="s">
        <v>87</v>
      </c>
      <c r="B11" s="122"/>
      <c r="C11" s="122"/>
      <c r="D11" s="122"/>
      <c r="E11" s="122"/>
      <c r="F11" s="122"/>
      <c r="G11" s="122"/>
      <c r="H11" s="122"/>
      <c r="I11" s="122"/>
      <c r="J11" s="122"/>
    </row>
    <row r="12" spans="1:10" x14ac:dyDescent="0.25">
      <c r="A12" s="126" t="s">
        <v>167</v>
      </c>
      <c r="B12" s="126"/>
      <c r="C12" s="126"/>
      <c r="D12" s="126"/>
      <c r="E12" s="126"/>
      <c r="F12" s="126"/>
      <c r="G12" s="126"/>
      <c r="H12" s="126"/>
      <c r="I12" s="126"/>
      <c r="J12" s="126"/>
    </row>
    <row r="13" spans="1:10" x14ac:dyDescent="0.25">
      <c r="A13" s="85"/>
      <c r="B13" s="85"/>
      <c r="C13" s="16"/>
      <c r="D13" s="16"/>
      <c r="E13" s="85"/>
    </row>
    <row r="14" spans="1:10" ht="31.5" x14ac:dyDescent="0.25">
      <c r="A14" s="103" t="s">
        <v>26</v>
      </c>
      <c r="B14" s="104" t="s">
        <v>0</v>
      </c>
      <c r="C14" s="104" t="s">
        <v>27</v>
      </c>
      <c r="D14" s="104" t="s">
        <v>22</v>
      </c>
      <c r="E14" s="104" t="s">
        <v>4</v>
      </c>
      <c r="F14" s="104" t="s">
        <v>1</v>
      </c>
      <c r="G14" s="105" t="s">
        <v>28</v>
      </c>
      <c r="H14" s="105" t="s">
        <v>5</v>
      </c>
      <c r="I14" s="105" t="s">
        <v>6</v>
      </c>
      <c r="J14" s="105" t="s">
        <v>29</v>
      </c>
    </row>
    <row r="15" spans="1:10" s="17" customFormat="1" x14ac:dyDescent="0.25">
      <c r="A15" s="106" t="s">
        <v>17</v>
      </c>
      <c r="B15" s="107" t="s">
        <v>9</v>
      </c>
      <c r="C15" s="108"/>
      <c r="D15" s="108"/>
      <c r="E15" s="108"/>
      <c r="F15" s="108"/>
      <c r="G15" s="108"/>
      <c r="H15" s="108"/>
      <c r="I15" s="108"/>
      <c r="J15" s="108"/>
    </row>
    <row r="16" spans="1:10" s="17" customFormat="1" x14ac:dyDescent="0.25">
      <c r="A16" s="109" t="s">
        <v>91</v>
      </c>
      <c r="B16" s="110" t="s">
        <v>10</v>
      </c>
      <c r="C16" s="111"/>
      <c r="D16" s="111"/>
      <c r="E16" s="111"/>
      <c r="F16" s="111"/>
      <c r="G16" s="112"/>
      <c r="H16" s="63"/>
      <c r="I16" s="63"/>
      <c r="J16" s="63"/>
    </row>
    <row r="17" spans="1:10" s="17" customFormat="1" outlineLevel="1" x14ac:dyDescent="0.25">
      <c r="A17" s="48" t="s">
        <v>92</v>
      </c>
      <c r="B17" s="6" t="s">
        <v>25</v>
      </c>
      <c r="C17" s="49"/>
      <c r="D17" s="49"/>
      <c r="E17" s="49"/>
      <c r="F17" s="49"/>
      <c r="G17" s="50"/>
      <c r="H17" s="50"/>
      <c r="I17" s="50"/>
      <c r="J17" s="50"/>
    </row>
    <row r="18" spans="1:10" s="17" customFormat="1" outlineLevel="2" x14ac:dyDescent="0.25">
      <c r="A18" s="51" t="s">
        <v>93</v>
      </c>
      <c r="B18" s="7" t="s">
        <v>25</v>
      </c>
      <c r="C18" s="52"/>
      <c r="D18" s="52"/>
      <c r="E18" s="53"/>
      <c r="F18" s="54"/>
      <c r="G18" s="55"/>
      <c r="H18" s="56">
        <f>H19+H29</f>
        <v>0</v>
      </c>
      <c r="I18" s="56"/>
      <c r="J18" s="56"/>
    </row>
    <row r="19" spans="1:10" s="17" customFormat="1" outlineLevel="3" x14ac:dyDescent="0.25">
      <c r="A19" s="113"/>
      <c r="B19" s="58" t="s">
        <v>7</v>
      </c>
      <c r="C19" s="59"/>
      <c r="D19" s="59"/>
      <c r="E19" s="60"/>
      <c r="F19" s="61"/>
      <c r="G19" s="62"/>
      <c r="H19" s="63">
        <f>SUM(H20:H28)</f>
        <v>0</v>
      </c>
      <c r="I19" s="63"/>
      <c r="J19" s="63"/>
    </row>
    <row r="20" spans="1:10" s="15" customFormat="1" outlineLevel="3" x14ac:dyDescent="0.25">
      <c r="A20" s="43"/>
      <c r="B20" s="8" t="s">
        <v>41</v>
      </c>
      <c r="C20" s="44"/>
      <c r="D20" s="44"/>
      <c r="E20" s="45" t="s">
        <v>11</v>
      </c>
      <c r="F20" s="46">
        <f t="shared" ref="F20:F27" si="0">F30</f>
        <v>20</v>
      </c>
      <c r="G20" s="47">
        <f>VLOOKUP(B20,работа!$B$20:$H$43,6,0)</f>
        <v>0</v>
      </c>
      <c r="H20" s="47">
        <f t="shared" ref="H20:H28" si="1">G20*$F20</f>
        <v>0</v>
      </c>
      <c r="I20" s="47" t="s">
        <v>101</v>
      </c>
      <c r="J20" s="47"/>
    </row>
    <row r="21" spans="1:10" s="15" customFormat="1" outlineLevel="3" x14ac:dyDescent="0.25">
      <c r="A21" s="43"/>
      <c r="B21" s="8" t="s">
        <v>40</v>
      </c>
      <c r="C21" s="44"/>
      <c r="D21" s="44"/>
      <c r="E21" s="45" t="s">
        <v>11</v>
      </c>
      <c r="F21" s="46">
        <f t="shared" si="0"/>
        <v>1620</v>
      </c>
      <c r="G21" s="47">
        <f>VLOOKUP(B21,работа!$B$20:$H$43,6,0)</f>
        <v>0</v>
      </c>
      <c r="H21" s="47">
        <f t="shared" si="1"/>
        <v>0</v>
      </c>
      <c r="I21" s="47" t="s">
        <v>102</v>
      </c>
      <c r="J21" s="47"/>
    </row>
    <row r="22" spans="1:10" s="15" customFormat="1" outlineLevel="3" x14ac:dyDescent="0.25">
      <c r="A22" s="43"/>
      <c r="B22" s="8" t="s">
        <v>42</v>
      </c>
      <c r="C22" s="44"/>
      <c r="D22" s="44"/>
      <c r="E22" s="45" t="s">
        <v>11</v>
      </c>
      <c r="F22" s="46">
        <f t="shared" si="0"/>
        <v>2345</v>
      </c>
      <c r="G22" s="47">
        <f>VLOOKUP(B22,работа!$B$20:$H$43,6,0)</f>
        <v>0</v>
      </c>
      <c r="H22" s="47">
        <f t="shared" si="1"/>
        <v>0</v>
      </c>
      <c r="I22" s="47" t="s">
        <v>103</v>
      </c>
      <c r="J22" s="47"/>
    </row>
    <row r="23" spans="1:10" s="15" customFormat="1" outlineLevel="3" x14ac:dyDescent="0.25">
      <c r="A23" s="43"/>
      <c r="B23" s="8" t="s">
        <v>64</v>
      </c>
      <c r="C23" s="44"/>
      <c r="D23" s="44"/>
      <c r="E23" s="45" t="s">
        <v>11</v>
      </c>
      <c r="F23" s="46">
        <f t="shared" si="0"/>
        <v>30</v>
      </c>
      <c r="G23" s="47">
        <f>VLOOKUP(B23,работа!$B$20:$H$43,6,0)</f>
        <v>0</v>
      </c>
      <c r="H23" s="47">
        <f t="shared" si="1"/>
        <v>0</v>
      </c>
      <c r="I23" s="47" t="s">
        <v>158</v>
      </c>
      <c r="J23" s="47"/>
    </row>
    <row r="24" spans="1:10" s="15" customFormat="1" outlineLevel="3" x14ac:dyDescent="0.25">
      <c r="A24" s="43"/>
      <c r="B24" s="8" t="s">
        <v>43</v>
      </c>
      <c r="C24" s="44"/>
      <c r="D24" s="44"/>
      <c r="E24" s="45" t="s">
        <v>11</v>
      </c>
      <c r="F24" s="46">
        <f t="shared" si="0"/>
        <v>1935</v>
      </c>
      <c r="G24" s="47">
        <f>VLOOKUP(B24,работа!$B$20:$H$43,6,0)</f>
        <v>0</v>
      </c>
      <c r="H24" s="47">
        <f t="shared" si="1"/>
        <v>0</v>
      </c>
      <c r="I24" s="47"/>
      <c r="J24" s="47"/>
    </row>
    <row r="25" spans="1:10" s="15" customFormat="1" outlineLevel="3" x14ac:dyDescent="0.25">
      <c r="A25" s="43"/>
      <c r="B25" s="8" t="s">
        <v>44</v>
      </c>
      <c r="C25" s="44"/>
      <c r="D25" s="44"/>
      <c r="E25" s="45" t="s">
        <v>11</v>
      </c>
      <c r="F25" s="46">
        <f t="shared" si="0"/>
        <v>1455</v>
      </c>
      <c r="G25" s="47">
        <f>VLOOKUP(B25,работа!$B$20:$H$43,6,0)</f>
        <v>0</v>
      </c>
      <c r="H25" s="47">
        <f t="shared" si="1"/>
        <v>0</v>
      </c>
      <c r="I25" s="47"/>
      <c r="J25" s="47"/>
    </row>
    <row r="26" spans="1:10" s="15" customFormat="1" outlineLevel="3" x14ac:dyDescent="0.25">
      <c r="A26" s="43"/>
      <c r="B26" s="8" t="s">
        <v>45</v>
      </c>
      <c r="C26" s="44"/>
      <c r="D26" s="44"/>
      <c r="E26" s="45" t="s">
        <v>11</v>
      </c>
      <c r="F26" s="46">
        <f t="shared" si="0"/>
        <v>705</v>
      </c>
      <c r="G26" s="47">
        <f>VLOOKUP(B26,работа!$B$20:$H$43,6,0)</f>
        <v>0</v>
      </c>
      <c r="H26" s="47">
        <f t="shared" si="1"/>
        <v>0</v>
      </c>
      <c r="I26" s="47"/>
      <c r="J26" s="47"/>
    </row>
    <row r="27" spans="1:10" s="15" customFormat="1" outlineLevel="3" x14ac:dyDescent="0.25">
      <c r="A27" s="43"/>
      <c r="B27" s="8" t="s">
        <v>76</v>
      </c>
      <c r="C27" s="44"/>
      <c r="D27" s="44"/>
      <c r="E27" s="45" t="s">
        <v>11</v>
      </c>
      <c r="F27" s="46">
        <f t="shared" si="0"/>
        <v>12</v>
      </c>
      <c r="G27" s="47">
        <f>VLOOKUP(B27,работа!$B$20:$H$43,6,0)</f>
        <v>0</v>
      </c>
      <c r="H27" s="47">
        <f t="shared" si="1"/>
        <v>0</v>
      </c>
      <c r="I27" s="47"/>
      <c r="J27" s="47"/>
    </row>
    <row r="28" spans="1:10" s="15" customFormat="1" outlineLevel="3" x14ac:dyDescent="0.25">
      <c r="A28" s="43"/>
      <c r="B28" s="8" t="s">
        <v>84</v>
      </c>
      <c r="C28" s="44"/>
      <c r="D28" s="44"/>
      <c r="E28" s="45" t="s">
        <v>11</v>
      </c>
      <c r="F28" s="46">
        <f>F38*3</f>
        <v>96</v>
      </c>
      <c r="G28" s="47">
        <f>VLOOKUP(B28,работа!$B$20:$H$43,6,0)</f>
        <v>0</v>
      </c>
      <c r="H28" s="47">
        <f t="shared" si="1"/>
        <v>0</v>
      </c>
      <c r="I28" s="47"/>
      <c r="J28" s="47"/>
    </row>
    <row r="29" spans="1:10" s="17" customFormat="1" outlineLevel="3" x14ac:dyDescent="0.25">
      <c r="A29" s="20"/>
      <c r="B29" s="66" t="s">
        <v>8</v>
      </c>
      <c r="C29" s="67"/>
      <c r="D29" s="67"/>
      <c r="E29" s="11"/>
      <c r="F29" s="21"/>
      <c r="G29" s="21"/>
      <c r="H29" s="14">
        <f>SUM(H30:H47)</f>
        <v>0</v>
      </c>
      <c r="I29" s="13"/>
      <c r="J29" s="14"/>
    </row>
    <row r="30" spans="1:10" s="15" customFormat="1" outlineLevel="3" x14ac:dyDescent="0.25">
      <c r="A30" s="10"/>
      <c r="B30" s="9" t="s">
        <v>46</v>
      </c>
      <c r="C30" s="11" t="s">
        <v>57</v>
      </c>
      <c r="D30" s="11" t="s">
        <v>70</v>
      </c>
      <c r="E30" s="11" t="s">
        <v>11</v>
      </c>
      <c r="F30" s="12">
        <v>20</v>
      </c>
      <c r="G30" s="12">
        <f>материалы!G20</f>
        <v>0</v>
      </c>
      <c r="H30" s="19">
        <f t="shared" ref="H30:H47" si="2">G30*$F30</f>
        <v>0</v>
      </c>
      <c r="I30" s="13"/>
      <c r="J30" s="14"/>
    </row>
    <row r="31" spans="1:10" s="15" customFormat="1" outlineLevel="3" x14ac:dyDescent="0.25">
      <c r="A31" s="10"/>
      <c r="B31" s="9" t="s">
        <v>47</v>
      </c>
      <c r="C31" s="11" t="s">
        <v>57</v>
      </c>
      <c r="D31" s="11" t="s">
        <v>69</v>
      </c>
      <c r="E31" s="11" t="s">
        <v>11</v>
      </c>
      <c r="F31" s="12">
        <v>1620</v>
      </c>
      <c r="G31" s="12">
        <f>материалы!G21</f>
        <v>0</v>
      </c>
      <c r="H31" s="19">
        <f t="shared" si="2"/>
        <v>0</v>
      </c>
      <c r="I31" s="13"/>
      <c r="J31" s="14"/>
    </row>
    <row r="32" spans="1:10" s="15" customFormat="1" outlineLevel="3" x14ac:dyDescent="0.25">
      <c r="A32" s="10"/>
      <c r="B32" s="9" t="s">
        <v>48</v>
      </c>
      <c r="C32" s="11" t="s">
        <v>57</v>
      </c>
      <c r="D32" s="11" t="s">
        <v>68</v>
      </c>
      <c r="E32" s="11" t="s">
        <v>11</v>
      </c>
      <c r="F32" s="12">
        <v>2345</v>
      </c>
      <c r="G32" s="12">
        <f>материалы!G22</f>
        <v>0</v>
      </c>
      <c r="H32" s="19">
        <f t="shared" si="2"/>
        <v>0</v>
      </c>
      <c r="I32" s="13"/>
      <c r="J32" s="14"/>
    </row>
    <row r="33" spans="1:10" s="15" customFormat="1" outlineLevel="3" x14ac:dyDescent="0.25">
      <c r="A33" s="10"/>
      <c r="B33" s="9" t="s">
        <v>65</v>
      </c>
      <c r="C33" s="11" t="s">
        <v>59</v>
      </c>
      <c r="D33" s="11" t="s">
        <v>106</v>
      </c>
      <c r="E33" s="11" t="s">
        <v>11</v>
      </c>
      <c r="F33" s="12">
        <f>15+15</f>
        <v>30</v>
      </c>
      <c r="G33" s="12">
        <f>материалы!G23</f>
        <v>0</v>
      </c>
      <c r="H33" s="19">
        <f t="shared" si="2"/>
        <v>0</v>
      </c>
      <c r="I33" s="13" t="s">
        <v>107</v>
      </c>
      <c r="J33" s="14"/>
    </row>
    <row r="34" spans="1:10" s="39" customFormat="1" outlineLevel="3" x14ac:dyDescent="0.25">
      <c r="A34" s="33"/>
      <c r="B34" s="34" t="s">
        <v>49</v>
      </c>
      <c r="C34" s="35" t="s">
        <v>58</v>
      </c>
      <c r="D34" s="11" t="s">
        <v>120</v>
      </c>
      <c r="E34" s="23" t="s">
        <v>11</v>
      </c>
      <c r="F34" s="36">
        <v>1935</v>
      </c>
      <c r="G34" s="12">
        <f>материалы!G24</f>
        <v>0</v>
      </c>
      <c r="H34" s="24">
        <f t="shared" si="2"/>
        <v>0</v>
      </c>
      <c r="I34" s="37" t="s">
        <v>124</v>
      </c>
      <c r="J34" s="38"/>
    </row>
    <row r="35" spans="1:10" s="39" customFormat="1" outlineLevel="3" x14ac:dyDescent="0.25">
      <c r="A35" s="33"/>
      <c r="B35" s="34" t="s">
        <v>50</v>
      </c>
      <c r="C35" s="35" t="s">
        <v>58</v>
      </c>
      <c r="D35" s="11" t="s">
        <v>121</v>
      </c>
      <c r="E35" s="23" t="s">
        <v>11</v>
      </c>
      <c r="F35" s="36">
        <v>1455</v>
      </c>
      <c r="G35" s="12">
        <f>материалы!G25</f>
        <v>0</v>
      </c>
      <c r="H35" s="24">
        <f t="shared" si="2"/>
        <v>0</v>
      </c>
      <c r="I35" s="37" t="s">
        <v>124</v>
      </c>
      <c r="J35" s="38"/>
    </row>
    <row r="36" spans="1:10" s="39" customFormat="1" outlineLevel="3" x14ac:dyDescent="0.25">
      <c r="A36" s="33"/>
      <c r="B36" s="34" t="s">
        <v>51</v>
      </c>
      <c r="C36" s="35" t="s">
        <v>58</v>
      </c>
      <c r="D36" s="11" t="s">
        <v>122</v>
      </c>
      <c r="E36" s="23" t="s">
        <v>11</v>
      </c>
      <c r="F36" s="36">
        <v>705</v>
      </c>
      <c r="G36" s="12">
        <f>материалы!G26</f>
        <v>0</v>
      </c>
      <c r="H36" s="24">
        <f t="shared" si="2"/>
        <v>0</v>
      </c>
      <c r="I36" s="37" t="s">
        <v>124</v>
      </c>
      <c r="J36" s="38"/>
    </row>
    <row r="37" spans="1:10" s="39" customFormat="1" ht="31.5" outlineLevel="3" x14ac:dyDescent="0.25">
      <c r="A37" s="33"/>
      <c r="B37" s="34" t="s">
        <v>75</v>
      </c>
      <c r="C37" s="35" t="s">
        <v>58</v>
      </c>
      <c r="D37" s="11" t="s">
        <v>119</v>
      </c>
      <c r="E37" s="23" t="s">
        <v>11</v>
      </c>
      <c r="F37" s="36">
        <v>12</v>
      </c>
      <c r="G37" s="12">
        <f>материалы!G27</f>
        <v>0</v>
      </c>
      <c r="H37" s="24">
        <f t="shared" si="2"/>
        <v>0</v>
      </c>
      <c r="I37" s="37" t="s">
        <v>123</v>
      </c>
      <c r="J37" s="38"/>
    </row>
    <row r="38" spans="1:10" s="15" customFormat="1" ht="31.5" outlineLevel="3" x14ac:dyDescent="0.25">
      <c r="A38" s="10"/>
      <c r="B38" s="28" t="s">
        <v>85</v>
      </c>
      <c r="C38" s="11" t="s">
        <v>67</v>
      </c>
      <c r="D38" s="29" t="s">
        <v>141</v>
      </c>
      <c r="E38" s="29" t="s">
        <v>2</v>
      </c>
      <c r="F38" s="12">
        <v>32</v>
      </c>
      <c r="G38" s="12">
        <f>материалы!G28</f>
        <v>0</v>
      </c>
      <c r="H38" s="19">
        <f t="shared" si="2"/>
        <v>0</v>
      </c>
      <c r="I38" s="13"/>
      <c r="J38" s="14"/>
    </row>
    <row r="39" spans="1:10" s="15" customFormat="1" ht="31.5" outlineLevel="3" x14ac:dyDescent="0.25">
      <c r="A39" s="10"/>
      <c r="B39" s="28" t="s">
        <v>143</v>
      </c>
      <c r="C39" s="11" t="s">
        <v>67</v>
      </c>
      <c r="D39" s="29" t="s">
        <v>142</v>
      </c>
      <c r="E39" s="29" t="s">
        <v>2</v>
      </c>
      <c r="F39" s="12">
        <v>32</v>
      </c>
      <c r="G39" s="12">
        <f>материалы!G29</f>
        <v>0</v>
      </c>
      <c r="H39" s="19">
        <f t="shared" si="2"/>
        <v>0</v>
      </c>
      <c r="I39" s="13"/>
      <c r="J39" s="14"/>
    </row>
    <row r="40" spans="1:10" s="17" customFormat="1" outlineLevel="3" x14ac:dyDescent="0.25">
      <c r="A40" s="10"/>
      <c r="B40" s="42" t="s">
        <v>140</v>
      </c>
      <c r="C40" s="11"/>
      <c r="D40" s="29"/>
      <c r="E40" s="29"/>
      <c r="F40" s="12"/>
      <c r="G40" s="12"/>
      <c r="H40" s="19"/>
      <c r="I40" s="13"/>
      <c r="J40" s="14"/>
    </row>
    <row r="41" spans="1:10" s="17" customFormat="1" outlineLevel="3" x14ac:dyDescent="0.25">
      <c r="A41" s="10"/>
      <c r="B41" s="28" t="s">
        <v>144</v>
      </c>
      <c r="C41" s="11" t="s">
        <v>67</v>
      </c>
      <c r="D41" s="29"/>
      <c r="E41" s="29" t="s">
        <v>151</v>
      </c>
      <c r="F41" s="12">
        <v>128</v>
      </c>
      <c r="G41" s="12">
        <f>материалы!G31</f>
        <v>0</v>
      </c>
      <c r="H41" s="19">
        <f t="shared" si="2"/>
        <v>0</v>
      </c>
      <c r="I41" s="13"/>
      <c r="J41" s="14"/>
    </row>
    <row r="42" spans="1:10" s="17" customFormat="1" outlineLevel="3" x14ac:dyDescent="0.25">
      <c r="A42" s="10"/>
      <c r="B42" s="28" t="s">
        <v>145</v>
      </c>
      <c r="C42" s="11" t="s">
        <v>67</v>
      </c>
      <c r="D42" s="29"/>
      <c r="E42" s="29" t="s">
        <v>151</v>
      </c>
      <c r="F42" s="12">
        <v>64</v>
      </c>
      <c r="G42" s="12">
        <f>материалы!G32</f>
        <v>0</v>
      </c>
      <c r="H42" s="19">
        <f t="shared" si="2"/>
        <v>0</v>
      </c>
      <c r="I42" s="13"/>
      <c r="J42" s="14"/>
    </row>
    <row r="43" spans="1:10" s="17" customFormat="1" outlineLevel="3" x14ac:dyDescent="0.25">
      <c r="A43" s="10"/>
      <c r="B43" s="28" t="s">
        <v>146</v>
      </c>
      <c r="C43" s="11"/>
      <c r="D43" s="29"/>
      <c r="E43" s="29" t="s">
        <v>151</v>
      </c>
      <c r="F43" s="12">
        <v>128</v>
      </c>
      <c r="G43" s="12">
        <f>материалы!G33</f>
        <v>0</v>
      </c>
      <c r="H43" s="19">
        <f t="shared" si="2"/>
        <v>0</v>
      </c>
      <c r="I43" s="13"/>
      <c r="J43" s="14"/>
    </row>
    <row r="44" spans="1:10" s="17" customFormat="1" outlineLevel="3" x14ac:dyDescent="0.25">
      <c r="A44" s="10"/>
      <c r="B44" s="28" t="s">
        <v>147</v>
      </c>
      <c r="C44" s="11"/>
      <c r="D44" s="29"/>
      <c r="E44" s="29" t="s">
        <v>151</v>
      </c>
      <c r="F44" s="12">
        <v>64</v>
      </c>
      <c r="G44" s="12">
        <f>материалы!G34</f>
        <v>0</v>
      </c>
      <c r="H44" s="19">
        <f t="shared" si="2"/>
        <v>0</v>
      </c>
      <c r="I44" s="13"/>
      <c r="J44" s="14"/>
    </row>
    <row r="45" spans="1:10" s="17" customFormat="1" outlineLevel="3" x14ac:dyDescent="0.25">
      <c r="A45" s="10"/>
      <c r="B45" s="28" t="s">
        <v>148</v>
      </c>
      <c r="C45" s="11"/>
      <c r="D45" s="29"/>
      <c r="E45" s="29" t="s">
        <v>151</v>
      </c>
      <c r="F45" s="12">
        <v>128</v>
      </c>
      <c r="G45" s="12">
        <f>материалы!G35</f>
        <v>0</v>
      </c>
      <c r="H45" s="19">
        <f t="shared" si="2"/>
        <v>0</v>
      </c>
      <c r="I45" s="13"/>
      <c r="J45" s="14"/>
    </row>
    <row r="46" spans="1:10" s="17" customFormat="1" outlineLevel="3" x14ac:dyDescent="0.25">
      <c r="A46" s="10"/>
      <c r="B46" s="28" t="s">
        <v>149</v>
      </c>
      <c r="C46" s="11"/>
      <c r="D46" s="29"/>
      <c r="E46" s="29" t="s">
        <v>151</v>
      </c>
      <c r="F46" s="12">
        <v>64</v>
      </c>
      <c r="G46" s="12">
        <f>материалы!G36</f>
        <v>0</v>
      </c>
      <c r="H46" s="19">
        <f t="shared" si="2"/>
        <v>0</v>
      </c>
      <c r="I46" s="13"/>
      <c r="J46" s="14"/>
    </row>
    <row r="47" spans="1:10" s="17" customFormat="1" outlineLevel="3" x14ac:dyDescent="0.25">
      <c r="A47" s="10"/>
      <c r="B47" s="28" t="s">
        <v>150</v>
      </c>
      <c r="C47" s="11"/>
      <c r="D47" s="29"/>
      <c r="E47" s="29" t="s">
        <v>151</v>
      </c>
      <c r="F47" s="12">
        <v>64</v>
      </c>
      <c r="G47" s="12">
        <f>материалы!G37</f>
        <v>0</v>
      </c>
      <c r="H47" s="19">
        <f t="shared" si="2"/>
        <v>0</v>
      </c>
      <c r="I47" s="13"/>
      <c r="J47" s="14"/>
    </row>
    <row r="48" spans="1:10" s="17" customFormat="1" outlineLevel="1" x14ac:dyDescent="0.25">
      <c r="A48" s="48" t="s">
        <v>94</v>
      </c>
      <c r="B48" s="6" t="s">
        <v>12</v>
      </c>
      <c r="C48" s="49"/>
      <c r="D48" s="49"/>
      <c r="E48" s="49"/>
      <c r="F48" s="49"/>
      <c r="G48" s="50"/>
      <c r="H48" s="50"/>
      <c r="I48" s="50"/>
      <c r="J48" s="50"/>
    </row>
    <row r="49" spans="1:10" s="17" customFormat="1" outlineLevel="2" x14ac:dyDescent="0.25">
      <c r="A49" s="51" t="s">
        <v>95</v>
      </c>
      <c r="B49" s="7" t="s">
        <v>12</v>
      </c>
      <c r="C49" s="52"/>
      <c r="D49" s="52"/>
      <c r="E49" s="53"/>
      <c r="F49" s="54"/>
      <c r="G49" s="55"/>
      <c r="H49" s="56">
        <f>H50+H54</f>
        <v>0</v>
      </c>
      <c r="I49" s="56"/>
      <c r="J49" s="56"/>
    </row>
    <row r="50" spans="1:10" s="17" customFormat="1" outlineLevel="3" x14ac:dyDescent="0.25">
      <c r="A50" s="113"/>
      <c r="B50" s="58" t="s">
        <v>7</v>
      </c>
      <c r="C50" s="59"/>
      <c r="D50" s="59"/>
      <c r="E50" s="60"/>
      <c r="F50" s="61"/>
      <c r="G50" s="62"/>
      <c r="H50" s="63">
        <f>SUM(H51:H53)</f>
        <v>0</v>
      </c>
      <c r="I50" s="63"/>
      <c r="J50" s="63"/>
    </row>
    <row r="51" spans="1:10" s="17" customFormat="1" outlineLevel="3" x14ac:dyDescent="0.25">
      <c r="A51" s="43"/>
      <c r="B51" s="8" t="s">
        <v>56</v>
      </c>
      <c r="C51" s="44"/>
      <c r="D51" s="44"/>
      <c r="E51" s="45" t="s">
        <v>2</v>
      </c>
      <c r="F51" s="46">
        <f>SUM(F55:F56)</f>
        <v>391</v>
      </c>
      <c r="G51" s="47">
        <f>VLOOKUP(B51,работа!$B$20:$H$43,6,0)</f>
        <v>0</v>
      </c>
      <c r="H51" s="47">
        <f t="shared" ref="H51:H53" si="3">G51*$F51</f>
        <v>0</v>
      </c>
      <c r="I51" s="47"/>
      <c r="J51" s="47"/>
    </row>
    <row r="52" spans="1:10" s="17" customFormat="1" outlineLevel="3" x14ac:dyDescent="0.25">
      <c r="A52" s="43"/>
      <c r="B52" s="8" t="s">
        <v>53</v>
      </c>
      <c r="C52" s="44"/>
      <c r="D52" s="44"/>
      <c r="E52" s="45" t="s">
        <v>2</v>
      </c>
      <c r="F52" s="46">
        <f>SUM(F55:F56)</f>
        <v>391</v>
      </c>
      <c r="G52" s="47">
        <f>VLOOKUP(B52,работа!$B$20:$H$43,6,0)</f>
        <v>0</v>
      </c>
      <c r="H52" s="47">
        <f t="shared" si="3"/>
        <v>0</v>
      </c>
      <c r="I52" s="47"/>
      <c r="J52" s="47"/>
    </row>
    <row r="53" spans="1:10" s="17" customFormat="1" outlineLevel="3" x14ac:dyDescent="0.25">
      <c r="A53" s="43"/>
      <c r="B53" s="8" t="s">
        <v>55</v>
      </c>
      <c r="C53" s="44"/>
      <c r="D53" s="44"/>
      <c r="E53" s="45" t="s">
        <v>2</v>
      </c>
      <c r="F53" s="46">
        <f>SUM(F57:F59)</f>
        <v>10</v>
      </c>
      <c r="G53" s="47">
        <f>VLOOKUP(B53,работа!$B$20:$H$43,6,0)</f>
        <v>0</v>
      </c>
      <c r="H53" s="47">
        <f t="shared" si="3"/>
        <v>0</v>
      </c>
      <c r="I53" s="47"/>
      <c r="J53" s="47"/>
    </row>
    <row r="54" spans="1:10" s="17" customFormat="1" outlineLevel="3" x14ac:dyDescent="0.25">
      <c r="A54" s="20"/>
      <c r="B54" s="66" t="s">
        <v>8</v>
      </c>
      <c r="C54" s="67"/>
      <c r="D54" s="67"/>
      <c r="E54" s="11"/>
      <c r="F54" s="21"/>
      <c r="G54" s="21"/>
      <c r="H54" s="14">
        <f>SUM(H55:H72)</f>
        <v>0</v>
      </c>
      <c r="I54" s="13"/>
      <c r="J54" s="14"/>
    </row>
    <row r="55" spans="1:10" s="15" customFormat="1" ht="47.25" outlineLevel="3" x14ac:dyDescent="0.25">
      <c r="A55" s="20"/>
      <c r="B55" s="9" t="s">
        <v>52</v>
      </c>
      <c r="C55" s="16" t="s">
        <v>111</v>
      </c>
      <c r="D55" s="11" t="s">
        <v>112</v>
      </c>
      <c r="E55" s="11" t="s">
        <v>2</v>
      </c>
      <c r="F55" s="18">
        <v>95</v>
      </c>
      <c r="G55" s="21">
        <f>материалы!G41</f>
        <v>0</v>
      </c>
      <c r="H55" s="19">
        <f t="shared" ref="H55:H72" si="4">G55*$F55</f>
        <v>0</v>
      </c>
      <c r="I55" s="169" t="s">
        <v>159</v>
      </c>
      <c r="J55" s="14"/>
    </row>
    <row r="56" spans="1:10" s="15" customFormat="1" ht="31.5" outlineLevel="3" x14ac:dyDescent="0.25">
      <c r="A56" s="20"/>
      <c r="B56" s="9" t="s">
        <v>52</v>
      </c>
      <c r="C56" s="11" t="s">
        <v>110</v>
      </c>
      <c r="D56" s="11" t="s">
        <v>109</v>
      </c>
      <c r="E56" s="11" t="s">
        <v>2</v>
      </c>
      <c r="F56" s="18">
        <v>296</v>
      </c>
      <c r="G56" s="21">
        <f>материалы!G42</f>
        <v>0</v>
      </c>
      <c r="H56" s="19">
        <f t="shared" si="4"/>
        <v>0</v>
      </c>
      <c r="I56" s="169" t="s">
        <v>160</v>
      </c>
      <c r="J56" s="14"/>
    </row>
    <row r="57" spans="1:10" s="17" customFormat="1" ht="235.5" customHeight="1" outlineLevel="3" x14ac:dyDescent="0.25">
      <c r="A57" s="10"/>
      <c r="B57" s="9" t="s">
        <v>78</v>
      </c>
      <c r="C57" s="11" t="s">
        <v>66</v>
      </c>
      <c r="D57" s="11" t="s">
        <v>77</v>
      </c>
      <c r="E57" s="11" t="s">
        <v>2</v>
      </c>
      <c r="F57" s="12">
        <v>1</v>
      </c>
      <c r="G57" s="21">
        <f>материалы!G43</f>
        <v>0</v>
      </c>
      <c r="H57" s="19">
        <f t="shared" si="4"/>
        <v>0</v>
      </c>
      <c r="I57" s="13" t="s">
        <v>104</v>
      </c>
      <c r="J57" s="14"/>
    </row>
    <row r="58" spans="1:10" s="17" customFormat="1" ht="226.5" customHeight="1" outlineLevel="3" x14ac:dyDescent="0.25">
      <c r="A58" s="10"/>
      <c r="B58" s="9" t="s">
        <v>79</v>
      </c>
      <c r="C58" s="11" t="s">
        <v>66</v>
      </c>
      <c r="D58" s="11" t="s">
        <v>77</v>
      </c>
      <c r="E58" s="11" t="s">
        <v>2</v>
      </c>
      <c r="F58" s="12">
        <v>1</v>
      </c>
      <c r="G58" s="21">
        <f>материалы!G44</f>
        <v>0</v>
      </c>
      <c r="H58" s="19">
        <f t="shared" si="4"/>
        <v>0</v>
      </c>
      <c r="I58" s="13" t="s">
        <v>105</v>
      </c>
      <c r="J58" s="14"/>
    </row>
    <row r="59" spans="1:10" s="17" customFormat="1" ht="65.25" customHeight="1" outlineLevel="3" x14ac:dyDescent="0.25">
      <c r="A59" s="10"/>
      <c r="B59" s="9" t="s">
        <v>80</v>
      </c>
      <c r="C59" s="11" t="s">
        <v>71</v>
      </c>
      <c r="D59" s="11" t="s">
        <v>81</v>
      </c>
      <c r="E59" s="11" t="s">
        <v>2</v>
      </c>
      <c r="F59" s="12">
        <v>8</v>
      </c>
      <c r="G59" s="21">
        <f>материалы!G45</f>
        <v>0</v>
      </c>
      <c r="H59" s="19">
        <f t="shared" si="4"/>
        <v>0</v>
      </c>
      <c r="I59" s="13" t="s">
        <v>108</v>
      </c>
      <c r="J59" s="14"/>
    </row>
    <row r="60" spans="1:10" s="17" customFormat="1" ht="31.5" customHeight="1" outlineLevel="3" x14ac:dyDescent="0.25">
      <c r="A60" s="10"/>
      <c r="B60" s="41" t="s">
        <v>140</v>
      </c>
      <c r="C60" s="11"/>
      <c r="D60" s="11"/>
      <c r="E60" s="11"/>
      <c r="F60" s="69"/>
      <c r="G60" s="21">
        <f>материалы!G46</f>
        <v>0</v>
      </c>
      <c r="H60" s="30"/>
      <c r="I60" s="12"/>
      <c r="J60" s="14"/>
    </row>
    <row r="61" spans="1:10" s="32" customFormat="1" ht="31.5" outlineLevel="3" x14ac:dyDescent="0.25">
      <c r="A61" s="27"/>
      <c r="B61" s="9" t="s">
        <v>86</v>
      </c>
      <c r="C61" s="11" t="s">
        <v>136</v>
      </c>
      <c r="D61" s="11" t="s">
        <v>134</v>
      </c>
      <c r="E61" s="11" t="s">
        <v>139</v>
      </c>
      <c r="F61" s="12">
        <f>F56</f>
        <v>296</v>
      </c>
      <c r="G61" s="21">
        <f>материалы!G47</f>
        <v>0</v>
      </c>
      <c r="H61" s="19">
        <f t="shared" si="4"/>
        <v>0</v>
      </c>
      <c r="I61" s="13" t="s">
        <v>161</v>
      </c>
      <c r="J61" s="40"/>
    </row>
    <row r="62" spans="1:10" s="32" customFormat="1" ht="45.75" customHeight="1" outlineLevel="3" x14ac:dyDescent="0.25">
      <c r="A62" s="27"/>
      <c r="B62" s="9" t="s">
        <v>86</v>
      </c>
      <c r="C62" s="11" t="s">
        <v>111</v>
      </c>
      <c r="D62" s="11" t="s">
        <v>138</v>
      </c>
      <c r="E62" s="11" t="s">
        <v>139</v>
      </c>
      <c r="F62" s="12">
        <f>F55</f>
        <v>95</v>
      </c>
      <c r="G62" s="21">
        <f>материалы!G48</f>
        <v>0</v>
      </c>
      <c r="H62" s="19">
        <f t="shared" si="4"/>
        <v>0</v>
      </c>
      <c r="I62" s="13" t="s">
        <v>162</v>
      </c>
      <c r="J62" s="31"/>
    </row>
    <row r="63" spans="1:10" s="32" customFormat="1" ht="52.5" customHeight="1" outlineLevel="3" x14ac:dyDescent="0.25">
      <c r="A63" s="27"/>
      <c r="B63" s="9" t="s">
        <v>86</v>
      </c>
      <c r="C63" s="11"/>
      <c r="D63" s="11" t="s">
        <v>135</v>
      </c>
      <c r="E63" s="11" t="s">
        <v>139</v>
      </c>
      <c r="F63" s="12">
        <v>1</v>
      </c>
      <c r="G63" s="21">
        <f>материалы!G49</f>
        <v>0</v>
      </c>
      <c r="H63" s="19">
        <f t="shared" si="4"/>
        <v>0</v>
      </c>
      <c r="I63" s="13" t="s">
        <v>137</v>
      </c>
      <c r="J63" s="31"/>
    </row>
    <row r="64" spans="1:10" s="26" customFormat="1" outlineLevel="3" x14ac:dyDescent="0.25">
      <c r="A64" s="22"/>
      <c r="B64" s="9" t="s">
        <v>117</v>
      </c>
      <c r="C64" s="11" t="s">
        <v>113</v>
      </c>
      <c r="D64" s="11" t="s">
        <v>114</v>
      </c>
      <c r="E64" s="11" t="s">
        <v>2</v>
      </c>
      <c r="F64" s="12">
        <v>16</v>
      </c>
      <c r="G64" s="21">
        <f>материалы!G50</f>
        <v>0</v>
      </c>
      <c r="H64" s="19">
        <f t="shared" si="4"/>
        <v>0</v>
      </c>
      <c r="I64" s="13" t="s">
        <v>116</v>
      </c>
      <c r="J64" s="25"/>
    </row>
    <row r="65" spans="1:12" s="26" customFormat="1" outlineLevel="3" x14ac:dyDescent="0.25">
      <c r="A65" s="22"/>
      <c r="B65" s="9" t="s">
        <v>118</v>
      </c>
      <c r="C65" s="11" t="s">
        <v>83</v>
      </c>
      <c r="D65" s="11" t="s">
        <v>115</v>
      </c>
      <c r="E65" s="11" t="s">
        <v>2</v>
      </c>
      <c r="F65" s="12">
        <v>185</v>
      </c>
      <c r="G65" s="21">
        <f>материалы!G51</f>
        <v>0</v>
      </c>
      <c r="H65" s="19">
        <f t="shared" si="4"/>
        <v>0</v>
      </c>
      <c r="I65" s="13" t="s">
        <v>116</v>
      </c>
      <c r="J65" s="25"/>
    </row>
    <row r="66" spans="1:12" s="32" customFormat="1" outlineLevel="3" x14ac:dyDescent="0.25">
      <c r="A66" s="27"/>
      <c r="B66" s="9" t="s">
        <v>152</v>
      </c>
      <c r="C66" s="11" t="s">
        <v>71</v>
      </c>
      <c r="D66" s="11" t="s">
        <v>82</v>
      </c>
      <c r="E66" s="11" t="s">
        <v>2</v>
      </c>
      <c r="F66" s="12">
        <v>9168</v>
      </c>
      <c r="G66" s="21">
        <f>материалы!G52</f>
        <v>0</v>
      </c>
      <c r="H66" s="19">
        <f t="shared" si="4"/>
        <v>0</v>
      </c>
      <c r="I66" s="13"/>
      <c r="J66" s="31"/>
    </row>
    <row r="67" spans="1:12" s="32" customFormat="1" outlineLevel="3" x14ac:dyDescent="0.25">
      <c r="A67" s="27"/>
      <c r="B67" s="9" t="s">
        <v>61</v>
      </c>
      <c r="C67" s="11" t="s">
        <v>71</v>
      </c>
      <c r="D67" s="11" t="s">
        <v>72</v>
      </c>
      <c r="E67" s="11" t="s">
        <v>2</v>
      </c>
      <c r="F67" s="12">
        <v>9168</v>
      </c>
      <c r="G67" s="21">
        <f>материалы!G53</f>
        <v>0</v>
      </c>
      <c r="H67" s="19">
        <f t="shared" si="4"/>
        <v>0</v>
      </c>
      <c r="I67" s="13"/>
      <c r="J67" s="31"/>
    </row>
    <row r="68" spans="1:12" s="32" customFormat="1" outlineLevel="3" x14ac:dyDescent="0.25">
      <c r="A68" s="27"/>
      <c r="B68" s="9" t="s">
        <v>62</v>
      </c>
      <c r="C68" s="11"/>
      <c r="D68" s="11" t="s">
        <v>60</v>
      </c>
      <c r="E68" s="11" t="s">
        <v>2</v>
      </c>
      <c r="F68" s="12">
        <v>8</v>
      </c>
      <c r="G68" s="21">
        <f>материалы!G54</f>
        <v>0</v>
      </c>
      <c r="H68" s="19">
        <f t="shared" si="4"/>
        <v>0</v>
      </c>
      <c r="I68" s="13" t="s">
        <v>133</v>
      </c>
      <c r="J68" s="31"/>
    </row>
    <row r="69" spans="1:12" s="32" customFormat="1" ht="31.5" outlineLevel="3" x14ac:dyDescent="0.25">
      <c r="A69" s="27"/>
      <c r="B69" s="9" t="s">
        <v>131</v>
      </c>
      <c r="C69" s="11"/>
      <c r="D69" s="11" t="s">
        <v>125</v>
      </c>
      <c r="E69" s="11" t="s">
        <v>132</v>
      </c>
      <c r="F69" s="12">
        <v>10</v>
      </c>
      <c r="G69" s="21">
        <f>материалы!G55</f>
        <v>0</v>
      </c>
      <c r="H69" s="19">
        <f t="shared" si="4"/>
        <v>0</v>
      </c>
      <c r="I69" s="13"/>
      <c r="J69" s="31"/>
    </row>
    <row r="70" spans="1:12" s="32" customFormat="1" ht="31.5" outlineLevel="3" x14ac:dyDescent="0.25">
      <c r="A70" s="27"/>
      <c r="B70" s="9" t="s">
        <v>63</v>
      </c>
      <c r="C70" s="11"/>
      <c r="D70" s="11" t="s">
        <v>126</v>
      </c>
      <c r="E70" s="11" t="s">
        <v>2</v>
      </c>
      <c r="F70" s="12">
        <v>294</v>
      </c>
      <c r="G70" s="21">
        <f>материалы!G56</f>
        <v>0</v>
      </c>
      <c r="H70" s="19">
        <f t="shared" si="4"/>
        <v>0</v>
      </c>
      <c r="I70" s="13"/>
      <c r="J70" s="31"/>
    </row>
    <row r="71" spans="1:12" s="32" customFormat="1" ht="31.5" outlineLevel="3" x14ac:dyDescent="0.25">
      <c r="A71" s="27"/>
      <c r="B71" s="9" t="s">
        <v>129</v>
      </c>
      <c r="C71" s="11" t="s">
        <v>74</v>
      </c>
      <c r="D71" s="11" t="s">
        <v>127</v>
      </c>
      <c r="E71" s="11" t="s">
        <v>2</v>
      </c>
      <c r="F71" s="12">
        <v>189</v>
      </c>
      <c r="G71" s="21">
        <f>материалы!G57</f>
        <v>0</v>
      </c>
      <c r="H71" s="19">
        <f t="shared" si="4"/>
        <v>0</v>
      </c>
      <c r="I71" s="13"/>
      <c r="J71" s="31"/>
    </row>
    <row r="72" spans="1:12" s="32" customFormat="1" ht="31.5" outlineLevel="3" x14ac:dyDescent="0.25">
      <c r="A72" s="27"/>
      <c r="B72" s="9" t="s">
        <v>130</v>
      </c>
      <c r="C72" s="11" t="s">
        <v>73</v>
      </c>
      <c r="D72" s="11" t="s">
        <v>128</v>
      </c>
      <c r="E72" s="11" t="s">
        <v>2</v>
      </c>
      <c r="F72" s="12">
        <v>10</v>
      </c>
      <c r="G72" s="21">
        <f>материалы!G58</f>
        <v>0</v>
      </c>
      <c r="H72" s="19">
        <f t="shared" si="4"/>
        <v>0</v>
      </c>
      <c r="I72" s="13"/>
      <c r="J72" s="31"/>
    </row>
    <row r="73" spans="1:12" s="15" customFormat="1" outlineLevel="1" x14ac:dyDescent="0.25">
      <c r="A73" s="48" t="s">
        <v>96</v>
      </c>
      <c r="B73" s="6" t="s">
        <v>13</v>
      </c>
      <c r="C73" s="49"/>
      <c r="D73" s="49"/>
      <c r="E73" s="49"/>
      <c r="F73" s="49"/>
      <c r="G73" s="50"/>
      <c r="H73" s="50"/>
      <c r="I73" s="50"/>
      <c r="J73" s="50"/>
    </row>
    <row r="74" spans="1:12" s="15" customFormat="1" outlineLevel="2" x14ac:dyDescent="0.25">
      <c r="A74" s="51" t="s">
        <v>97</v>
      </c>
      <c r="B74" s="7" t="s">
        <v>24</v>
      </c>
      <c r="C74" s="52"/>
      <c r="D74" s="52"/>
      <c r="E74" s="53"/>
      <c r="F74" s="54"/>
      <c r="G74" s="55"/>
      <c r="H74" s="56">
        <f>H75+H77</f>
        <v>0</v>
      </c>
      <c r="I74" s="56"/>
      <c r="J74" s="56"/>
    </row>
    <row r="75" spans="1:12" s="15" customFormat="1" outlineLevel="3" x14ac:dyDescent="0.25">
      <c r="A75" s="57"/>
      <c r="B75" s="58" t="s">
        <v>7</v>
      </c>
      <c r="C75" s="59"/>
      <c r="D75" s="59"/>
      <c r="E75" s="60"/>
      <c r="F75" s="61"/>
      <c r="G75" s="62"/>
      <c r="H75" s="63">
        <f>SUM(H76)</f>
        <v>0</v>
      </c>
      <c r="I75" s="63"/>
      <c r="J75" s="63"/>
    </row>
    <row r="76" spans="1:12" s="15" customFormat="1" outlineLevel="3" x14ac:dyDescent="0.25">
      <c r="A76" s="64"/>
      <c r="B76" s="8" t="s">
        <v>54</v>
      </c>
      <c r="C76" s="44"/>
      <c r="D76" s="44"/>
      <c r="E76" s="45" t="s">
        <v>3</v>
      </c>
      <c r="F76" s="46">
        <v>1</v>
      </c>
      <c r="G76" s="47">
        <f>VLOOKUP(B76,работа!$B$20:$H$43,6,0)</f>
        <v>0</v>
      </c>
      <c r="H76" s="47">
        <f>G76*$F76</f>
        <v>0</v>
      </c>
      <c r="I76" s="47"/>
      <c r="J76" s="47"/>
    </row>
    <row r="77" spans="1:12" s="15" customFormat="1" outlineLevel="3" x14ac:dyDescent="0.25">
      <c r="A77" s="65"/>
      <c r="B77" s="66" t="s">
        <v>8</v>
      </c>
      <c r="C77" s="67"/>
      <c r="D77" s="67"/>
      <c r="E77" s="11"/>
      <c r="F77" s="21"/>
      <c r="G77" s="21"/>
      <c r="H77" s="14">
        <f>SUM(H78)</f>
        <v>0</v>
      </c>
      <c r="I77" s="13"/>
      <c r="J77" s="14"/>
    </row>
    <row r="78" spans="1:12" s="15" customFormat="1" outlineLevel="3" x14ac:dyDescent="0.25">
      <c r="A78" s="68"/>
      <c r="B78" s="9" t="s">
        <v>14</v>
      </c>
      <c r="C78" s="11"/>
      <c r="D78" s="11"/>
      <c r="E78" s="11"/>
      <c r="F78" s="69"/>
      <c r="G78" s="12"/>
      <c r="H78" s="19">
        <f>G78*F78</f>
        <v>0</v>
      </c>
      <c r="I78" s="13"/>
      <c r="J78" s="14"/>
    </row>
    <row r="79" spans="1:12" x14ac:dyDescent="0.25">
      <c r="A79" s="127" t="s">
        <v>153</v>
      </c>
      <c r="B79" s="128" t="s">
        <v>154</v>
      </c>
      <c r="C79" s="129"/>
      <c r="D79" s="129"/>
      <c r="E79" s="129"/>
      <c r="F79" s="129"/>
      <c r="G79" s="129"/>
      <c r="H79" s="129"/>
      <c r="I79" s="130"/>
      <c r="J79" s="131"/>
      <c r="K79" s="132"/>
      <c r="L79" s="132"/>
    </row>
    <row r="80" spans="1:12" x14ac:dyDescent="0.25">
      <c r="A80" s="133" t="s">
        <v>155</v>
      </c>
      <c r="B80" s="134" t="s">
        <v>154</v>
      </c>
      <c r="C80" s="135"/>
      <c r="D80" s="135"/>
      <c r="E80" s="136"/>
      <c r="F80" s="136"/>
      <c r="G80" s="136"/>
      <c r="H80" s="137"/>
      <c r="I80" s="138"/>
      <c r="J80" s="139"/>
      <c r="K80" s="140"/>
      <c r="L80" s="140"/>
    </row>
    <row r="81" spans="1:12" x14ac:dyDescent="0.25">
      <c r="A81" s="141"/>
      <c r="B81" s="142" t="s">
        <v>7</v>
      </c>
      <c r="C81" s="143"/>
      <c r="D81" s="143"/>
      <c r="E81" s="144"/>
      <c r="F81" s="144"/>
      <c r="G81" s="144"/>
      <c r="H81" s="145">
        <f>SUM(H82:H83)</f>
        <v>0</v>
      </c>
      <c r="I81" s="146"/>
      <c r="J81" s="147"/>
      <c r="K81" s="148"/>
      <c r="L81" s="148"/>
    </row>
    <row r="82" spans="1:12" x14ac:dyDescent="0.25">
      <c r="A82" s="149"/>
      <c r="B82" s="150" t="s">
        <v>156</v>
      </c>
      <c r="C82" s="151"/>
      <c r="D82" s="151"/>
      <c r="E82" s="152" t="s">
        <v>3</v>
      </c>
      <c r="F82" s="46">
        <v>1</v>
      </c>
      <c r="G82" s="47">
        <f>VLOOKUP(B82,работа!$B$20:$H$43,6,0)</f>
        <v>0</v>
      </c>
      <c r="H82" s="47">
        <f>G82*$F82</f>
        <v>0</v>
      </c>
      <c r="I82" s="153"/>
      <c r="J82" s="154"/>
      <c r="K82" s="155"/>
      <c r="L82" s="155"/>
    </row>
    <row r="83" spans="1:12" x14ac:dyDescent="0.25">
      <c r="A83" s="141"/>
      <c r="B83" s="156" t="s">
        <v>157</v>
      </c>
      <c r="C83" s="143"/>
      <c r="D83" s="143"/>
      <c r="E83" s="152" t="s">
        <v>3</v>
      </c>
      <c r="F83" s="46">
        <v>1</v>
      </c>
      <c r="G83" s="47">
        <f>VLOOKUP(B83,работа!$B$20:$H$43,6,0)</f>
        <v>0</v>
      </c>
      <c r="H83" s="47">
        <f>G83*$F83</f>
        <v>0</v>
      </c>
      <c r="I83" s="153"/>
      <c r="J83" s="154"/>
      <c r="K83" s="148"/>
      <c r="L83" s="148"/>
    </row>
    <row r="84" spans="1:12" x14ac:dyDescent="0.25">
      <c r="A84" s="157"/>
      <c r="B84" s="158" t="s">
        <v>8</v>
      </c>
      <c r="C84" s="159"/>
      <c r="D84" s="159"/>
      <c r="E84" s="160"/>
      <c r="F84" s="160"/>
      <c r="G84" s="160"/>
      <c r="H84" s="161"/>
      <c r="I84" s="162"/>
      <c r="J84" s="163"/>
      <c r="K84" s="164"/>
      <c r="L84" s="164"/>
    </row>
    <row r="85" spans="1:12" x14ac:dyDescent="0.25">
      <c r="A85" s="165"/>
      <c r="B85" s="166" t="s">
        <v>14</v>
      </c>
      <c r="C85" s="160"/>
      <c r="D85" s="160"/>
      <c r="E85" s="160"/>
      <c r="F85" s="160"/>
      <c r="G85" s="160"/>
      <c r="H85" s="167"/>
      <c r="I85" s="162"/>
      <c r="J85" s="168"/>
      <c r="K85" s="164"/>
      <c r="L85" s="164"/>
    </row>
    <row r="86" spans="1:12" s="15" customFormat="1" x14ac:dyDescent="0.25">
      <c r="A86" s="70"/>
      <c r="B86" s="71"/>
      <c r="C86" s="72"/>
      <c r="D86" s="72"/>
      <c r="E86" s="71"/>
      <c r="F86" s="73"/>
      <c r="G86" s="74" t="s">
        <v>36</v>
      </c>
      <c r="H86" s="75">
        <f>H87+H88</f>
        <v>0</v>
      </c>
      <c r="I86" s="76"/>
      <c r="J86" s="73"/>
      <c r="K86" s="77" t="s">
        <v>37</v>
      </c>
    </row>
    <row r="87" spans="1:12" s="15" customFormat="1" x14ac:dyDescent="0.25">
      <c r="A87" s="59"/>
      <c r="B87" s="78"/>
      <c r="C87" s="79"/>
      <c r="D87" s="79"/>
      <c r="E87" s="78"/>
      <c r="F87" s="80"/>
      <c r="G87" s="81" t="s">
        <v>15</v>
      </c>
      <c r="H87" s="82">
        <f>H75+H50+H19+H81</f>
        <v>0</v>
      </c>
      <c r="I87" s="83"/>
      <c r="J87" s="80"/>
      <c r="K87" s="77"/>
    </row>
    <row r="88" spans="1:12" s="15" customFormat="1" x14ac:dyDescent="0.25">
      <c r="A88" s="59"/>
      <c r="B88" s="78"/>
      <c r="C88" s="79"/>
      <c r="D88" s="79"/>
      <c r="E88" s="78"/>
      <c r="F88" s="80"/>
      <c r="G88" s="81" t="s">
        <v>16</v>
      </c>
      <c r="H88" s="82">
        <f>H77+H54+H29</f>
        <v>0</v>
      </c>
      <c r="I88" s="83"/>
      <c r="J88" s="80"/>
      <c r="K88" s="77"/>
    </row>
    <row r="89" spans="1:12" s="15" customFormat="1" x14ac:dyDescent="0.25">
      <c r="A89" s="59"/>
      <c r="B89" s="78"/>
      <c r="C89" s="79"/>
      <c r="D89" s="79"/>
      <c r="E89" s="78"/>
      <c r="F89" s="80"/>
      <c r="G89" s="81" t="s">
        <v>23</v>
      </c>
      <c r="H89" s="82"/>
      <c r="I89" s="83"/>
      <c r="J89" s="80"/>
      <c r="K89" s="77" t="s">
        <v>38</v>
      </c>
    </row>
    <row r="92" spans="1:12" x14ac:dyDescent="0.25">
      <c r="A92" s="15"/>
      <c r="B92" s="115" t="s">
        <v>19</v>
      </c>
      <c r="C92" s="116"/>
      <c r="D92" s="116"/>
      <c r="E92" s="117"/>
      <c r="F92" s="117"/>
      <c r="G92" s="117"/>
      <c r="H92" s="118"/>
      <c r="I92" s="119"/>
      <c r="J92" s="116"/>
      <c r="K92" s="3"/>
    </row>
    <row r="93" spans="1:12" x14ac:dyDescent="0.25">
      <c r="A93" s="100" t="s">
        <v>14</v>
      </c>
      <c r="B93" s="123" t="s">
        <v>18</v>
      </c>
      <c r="C93" s="123"/>
      <c r="D93" s="123"/>
      <c r="E93" s="123"/>
      <c r="F93" s="123"/>
      <c r="G93" s="123"/>
      <c r="H93" s="123"/>
      <c r="I93" s="123"/>
      <c r="J93" s="123"/>
      <c r="K93" s="123"/>
      <c r="L93" s="123"/>
    </row>
    <row r="94" spans="1:12" ht="52.5" customHeight="1" x14ac:dyDescent="0.25">
      <c r="A94" s="100" t="s">
        <v>14</v>
      </c>
      <c r="B94" s="124" t="s">
        <v>20</v>
      </c>
      <c r="C94" s="124"/>
      <c r="D94" s="124"/>
      <c r="E94" s="124"/>
      <c r="F94" s="124"/>
      <c r="G94" s="124"/>
      <c r="H94" s="124"/>
      <c r="I94" s="124"/>
      <c r="J94" s="124"/>
      <c r="K94" s="4"/>
      <c r="L94" s="4"/>
    </row>
    <row r="95" spans="1:12" x14ac:dyDescent="0.25">
      <c r="A95" s="100" t="s">
        <v>14</v>
      </c>
      <c r="B95" s="123" t="s">
        <v>21</v>
      </c>
      <c r="C95" s="123"/>
      <c r="D95" s="123"/>
      <c r="E95" s="123"/>
      <c r="F95" s="123"/>
      <c r="G95" s="123"/>
      <c r="H95" s="123"/>
      <c r="I95" s="123"/>
      <c r="J95" s="123"/>
      <c r="K95" s="123"/>
      <c r="L95" s="123"/>
    </row>
    <row r="96" spans="1:12" ht="40.5" customHeight="1" x14ac:dyDescent="0.25">
      <c r="A96" s="100" t="s">
        <v>14</v>
      </c>
      <c r="B96" s="125" t="s">
        <v>39</v>
      </c>
      <c r="C96" s="125"/>
      <c r="D96" s="125"/>
      <c r="E96" s="125"/>
      <c r="F96" s="125"/>
      <c r="G96" s="125"/>
      <c r="H96" s="125"/>
      <c r="I96" s="125"/>
      <c r="J96" s="125"/>
      <c r="K96" s="5"/>
      <c r="L96" s="5"/>
    </row>
    <row r="97" spans="1:2" x14ac:dyDescent="0.25">
      <c r="A97" s="100" t="s">
        <v>14</v>
      </c>
      <c r="B97" s="120" t="s">
        <v>98</v>
      </c>
    </row>
    <row r="98" spans="1:2" x14ac:dyDescent="0.25">
      <c r="A98" s="100" t="s">
        <v>14</v>
      </c>
      <c r="B98" s="121" t="s">
        <v>99</v>
      </c>
    </row>
    <row r="99" spans="1:2" x14ac:dyDescent="0.25">
      <c r="A99" s="100" t="s">
        <v>14</v>
      </c>
      <c r="B99" s="121" t="s">
        <v>100</v>
      </c>
    </row>
  </sheetData>
  <mergeCells count="6">
    <mergeCell ref="A11:J11"/>
    <mergeCell ref="B95:L95"/>
    <mergeCell ref="B93:L93"/>
    <mergeCell ref="B94:J94"/>
    <mergeCell ref="B96:J96"/>
    <mergeCell ref="A12:J12"/>
  </mergeCells>
  <phoneticPr fontId="9" type="noConversion"/>
  <pageMargins left="0.31496062992125984" right="0.31496062992125984" top="0.35433070866141736" bottom="0.35433070866141736" header="0.11811023622047245" footer="0.11811023622047245"/>
  <pageSetup paperSize="9" scale="45" fitToHeight="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C19D6-D5D0-4AB4-BF41-D4148DE12AA1}">
  <sheetPr>
    <pageSetUpPr fitToPage="1"/>
  </sheetPr>
  <dimension ref="A1:L54"/>
  <sheetViews>
    <sheetView view="pageBreakPreview" zoomScale="55" zoomScaleNormal="70" zoomScaleSheetLayoutView="55" workbookViewId="0">
      <pane ySplit="15" topLeftCell="A16" activePane="bottomLeft" state="frozen"/>
      <selection pane="bottomLeft" activeCell="G20" sqref="G20"/>
    </sheetView>
  </sheetViews>
  <sheetFormatPr defaultRowHeight="15.75" outlineLevelRow="3" x14ac:dyDescent="0.25"/>
  <cols>
    <col min="1" max="1" width="14.7109375" style="100" customWidth="1"/>
    <col min="2" max="2" width="54.5703125" style="97" customWidth="1"/>
    <col min="3" max="3" width="25.140625" style="114" customWidth="1"/>
    <col min="4" max="4" width="43.42578125" style="114" customWidth="1"/>
    <col min="5" max="5" width="11.140625" style="97" customWidth="1"/>
    <col min="6" max="7" width="17.85546875" style="15" customWidth="1"/>
    <col min="8" max="8" width="17.85546875" style="101" customWidth="1"/>
    <col min="9" max="9" width="93" style="102" customWidth="1"/>
    <col min="10" max="10" width="17.28515625" style="15" customWidth="1"/>
    <col min="11" max="16384" width="9.140625" style="1"/>
  </cols>
  <sheetData>
    <row r="1" spans="1:10" s="2" customFormat="1" x14ac:dyDescent="0.25">
      <c r="A1" s="84"/>
      <c r="B1" s="84"/>
      <c r="C1" s="84"/>
      <c r="D1" s="84"/>
      <c r="E1" s="84"/>
      <c r="F1" s="84"/>
      <c r="G1" s="84"/>
      <c r="H1" s="84"/>
      <c r="I1" s="85"/>
      <c r="J1" s="86" t="s">
        <v>30</v>
      </c>
    </row>
    <row r="2" spans="1:10" s="2" customFormat="1" x14ac:dyDescent="0.25">
      <c r="A2" s="84"/>
      <c r="B2" s="84"/>
      <c r="C2" s="84"/>
      <c r="D2" s="84"/>
      <c r="E2" s="84"/>
      <c r="F2" s="84"/>
      <c r="G2" s="84"/>
      <c r="H2" s="84"/>
      <c r="I2" s="85"/>
      <c r="J2" s="87" t="s">
        <v>31</v>
      </c>
    </row>
    <row r="3" spans="1:10" s="2" customFormat="1" x14ac:dyDescent="0.25">
      <c r="A3" s="84"/>
      <c r="B3" s="84"/>
      <c r="C3" s="84"/>
      <c r="D3" s="84"/>
      <c r="E3" s="84"/>
      <c r="F3" s="84"/>
      <c r="G3" s="84"/>
      <c r="H3" s="84"/>
      <c r="I3" s="85"/>
      <c r="J3" s="84"/>
    </row>
    <row r="4" spans="1:10" s="2" customFormat="1" x14ac:dyDescent="0.25">
      <c r="A4" s="88" t="s">
        <v>32</v>
      </c>
      <c r="B4" s="89"/>
      <c r="C4" s="90"/>
      <c r="D4" s="90"/>
      <c r="E4" s="90" t="s">
        <v>33</v>
      </c>
      <c r="F4" s="84"/>
      <c r="G4" s="84"/>
      <c r="H4" s="89" t="s">
        <v>34</v>
      </c>
      <c r="I4" s="91"/>
      <c r="J4" s="90"/>
    </row>
    <row r="5" spans="1:10" s="2" customFormat="1" x14ac:dyDescent="0.25">
      <c r="A5" s="92"/>
      <c r="B5" s="84"/>
      <c r="C5" s="93"/>
      <c r="D5" s="93"/>
      <c r="E5" s="93"/>
      <c r="F5" s="84"/>
      <c r="G5" s="84"/>
      <c r="H5" s="84"/>
      <c r="I5" s="94"/>
      <c r="J5" s="93"/>
    </row>
    <row r="6" spans="1:10" s="2" customFormat="1" x14ac:dyDescent="0.25">
      <c r="A6" s="92"/>
      <c r="B6" s="84"/>
      <c r="C6" s="93"/>
      <c r="D6" s="93"/>
      <c r="E6" s="93" t="s">
        <v>88</v>
      </c>
      <c r="F6" s="84"/>
      <c r="G6" s="84"/>
      <c r="H6" s="84"/>
      <c r="I6" s="94"/>
      <c r="J6" s="93"/>
    </row>
    <row r="7" spans="1:10" s="2" customFormat="1" x14ac:dyDescent="0.25">
      <c r="A7" s="92"/>
      <c r="B7" s="95"/>
      <c r="C7" s="93"/>
      <c r="D7" s="93"/>
      <c r="E7" s="93"/>
      <c r="F7" s="84"/>
      <c r="G7" s="84"/>
      <c r="H7" s="84"/>
      <c r="I7" s="94"/>
      <c r="J7" s="93"/>
    </row>
    <row r="8" spans="1:10" x14ac:dyDescent="0.25">
      <c r="A8" s="32" t="s">
        <v>35</v>
      </c>
      <c r="B8" s="15"/>
      <c r="C8" s="96"/>
      <c r="D8" s="96"/>
      <c r="E8" s="93" t="s">
        <v>89</v>
      </c>
      <c r="G8" s="97"/>
      <c r="H8" s="84" t="s">
        <v>90</v>
      </c>
      <c r="I8" s="98"/>
      <c r="J8" s="96"/>
    </row>
    <row r="9" spans="1:10" s="2" customFormat="1" x14ac:dyDescent="0.25">
      <c r="A9" s="84"/>
      <c r="B9" s="84"/>
      <c r="C9" s="84"/>
      <c r="D9" s="84"/>
      <c r="E9" s="84"/>
      <c r="F9" s="84"/>
      <c r="G9" s="84"/>
      <c r="H9" s="84"/>
      <c r="I9" s="85"/>
      <c r="J9" s="84"/>
    </row>
    <row r="10" spans="1:10" x14ac:dyDescent="0.25">
      <c r="A10" s="15"/>
      <c r="B10" s="15"/>
      <c r="C10" s="15"/>
      <c r="D10" s="15"/>
      <c r="E10" s="15"/>
      <c r="G10" s="97"/>
      <c r="H10" s="97"/>
      <c r="I10" s="99"/>
      <c r="J10" s="97"/>
    </row>
    <row r="11" spans="1:10" x14ac:dyDescent="0.25">
      <c r="A11" s="122" t="s">
        <v>164</v>
      </c>
      <c r="B11" s="122"/>
      <c r="C11" s="122"/>
      <c r="D11" s="122"/>
      <c r="E11" s="122"/>
      <c r="F11" s="122"/>
      <c r="G11" s="122"/>
      <c r="H11" s="122"/>
      <c r="I11" s="122"/>
      <c r="J11" s="122"/>
    </row>
    <row r="12" spans="1:10" x14ac:dyDescent="0.25">
      <c r="A12" s="126"/>
      <c r="B12" s="126"/>
      <c r="C12" s="126"/>
      <c r="D12" s="126"/>
      <c r="E12" s="126"/>
      <c r="F12" s="126"/>
      <c r="G12" s="126"/>
      <c r="H12" s="126"/>
      <c r="I12" s="126"/>
      <c r="J12" s="126"/>
    </row>
    <row r="13" spans="1:10" x14ac:dyDescent="0.25">
      <c r="A13" s="85"/>
      <c r="B13" s="85"/>
      <c r="C13" s="16"/>
      <c r="D13" s="16"/>
      <c r="E13" s="85"/>
    </row>
    <row r="14" spans="1:10" ht="31.5" x14ac:dyDescent="0.25">
      <c r="A14" s="103" t="s">
        <v>26</v>
      </c>
      <c r="B14" s="104" t="s">
        <v>0</v>
      </c>
      <c r="C14" s="104" t="s">
        <v>27</v>
      </c>
      <c r="D14" s="104" t="s">
        <v>22</v>
      </c>
      <c r="E14" s="104" t="s">
        <v>4</v>
      </c>
      <c r="F14" s="104" t="s">
        <v>1</v>
      </c>
      <c r="G14" s="105" t="s">
        <v>28</v>
      </c>
      <c r="H14" s="105" t="s">
        <v>5</v>
      </c>
      <c r="I14" s="105" t="s">
        <v>6</v>
      </c>
      <c r="J14" s="105" t="s">
        <v>29</v>
      </c>
    </row>
    <row r="15" spans="1:10" s="17" customFormat="1" x14ac:dyDescent="0.25">
      <c r="A15" s="106" t="s">
        <v>17</v>
      </c>
      <c r="B15" s="107" t="s">
        <v>9</v>
      </c>
      <c r="C15" s="108"/>
      <c r="D15" s="108"/>
      <c r="E15" s="108"/>
      <c r="F15" s="108"/>
      <c r="G15" s="108"/>
      <c r="H15" s="108"/>
      <c r="I15" s="108"/>
      <c r="J15" s="108"/>
    </row>
    <row r="16" spans="1:10" s="17" customFormat="1" x14ac:dyDescent="0.25">
      <c r="A16" s="109" t="s">
        <v>91</v>
      </c>
      <c r="B16" s="110" t="s">
        <v>10</v>
      </c>
      <c r="C16" s="111"/>
      <c r="D16" s="111"/>
      <c r="E16" s="111"/>
      <c r="F16" s="111"/>
      <c r="G16" s="112"/>
      <c r="H16" s="63"/>
      <c r="I16" s="63"/>
      <c r="J16" s="63"/>
    </row>
    <row r="17" spans="1:10" s="17" customFormat="1" outlineLevel="1" x14ac:dyDescent="0.25">
      <c r="A17" s="48" t="s">
        <v>92</v>
      </c>
      <c r="B17" s="6" t="s">
        <v>25</v>
      </c>
      <c r="C17" s="49"/>
      <c r="D17" s="49"/>
      <c r="E17" s="49"/>
      <c r="F17" s="49"/>
      <c r="G17" s="50"/>
      <c r="H17" s="50"/>
      <c r="I17" s="50"/>
      <c r="J17" s="50"/>
    </row>
    <row r="18" spans="1:10" s="17" customFormat="1" outlineLevel="2" x14ac:dyDescent="0.25">
      <c r="A18" s="51" t="s">
        <v>93</v>
      </c>
      <c r="B18" s="7" t="s">
        <v>25</v>
      </c>
      <c r="C18" s="52"/>
      <c r="D18" s="52"/>
      <c r="E18" s="53"/>
      <c r="F18" s="54"/>
      <c r="G18" s="55"/>
      <c r="H18" s="56"/>
      <c r="I18" s="56"/>
      <c r="J18" s="56"/>
    </row>
    <row r="19" spans="1:10" s="17" customFormat="1" outlineLevel="3" x14ac:dyDescent="0.25">
      <c r="A19" s="113"/>
      <c r="B19" s="58" t="s">
        <v>7</v>
      </c>
      <c r="C19" s="59"/>
      <c r="D19" s="59"/>
      <c r="E19" s="60"/>
      <c r="F19" s="61"/>
      <c r="G19" s="61"/>
      <c r="H19" s="63"/>
      <c r="I19" s="63"/>
      <c r="J19" s="63"/>
    </row>
    <row r="20" spans="1:10" s="15" customFormat="1" outlineLevel="3" x14ac:dyDescent="0.25">
      <c r="A20" s="43"/>
      <c r="B20" s="8" t="s">
        <v>41</v>
      </c>
      <c r="C20" s="44"/>
      <c r="D20" s="44"/>
      <c r="E20" s="45" t="s">
        <v>11</v>
      </c>
      <c r="F20" s="46">
        <v>20</v>
      </c>
      <c r="G20" s="46"/>
      <c r="H20" s="47">
        <f t="shared" ref="H20:H28" si="0">G20*$F20</f>
        <v>0</v>
      </c>
      <c r="I20" s="47" t="s">
        <v>101</v>
      </c>
      <c r="J20" s="47"/>
    </row>
    <row r="21" spans="1:10" s="15" customFormat="1" outlineLevel="3" x14ac:dyDescent="0.25">
      <c r="A21" s="43"/>
      <c r="B21" s="8" t="s">
        <v>40</v>
      </c>
      <c r="C21" s="44"/>
      <c r="D21" s="44"/>
      <c r="E21" s="45" t="s">
        <v>11</v>
      </c>
      <c r="F21" s="46">
        <v>1620</v>
      </c>
      <c r="G21" s="46"/>
      <c r="H21" s="47">
        <f t="shared" si="0"/>
        <v>0</v>
      </c>
      <c r="I21" s="47" t="s">
        <v>102</v>
      </c>
      <c r="J21" s="47"/>
    </row>
    <row r="22" spans="1:10" s="15" customFormat="1" outlineLevel="3" x14ac:dyDescent="0.25">
      <c r="A22" s="43"/>
      <c r="B22" s="8" t="s">
        <v>42</v>
      </c>
      <c r="C22" s="44"/>
      <c r="D22" s="44"/>
      <c r="E22" s="45" t="s">
        <v>11</v>
      </c>
      <c r="F22" s="46">
        <v>2345</v>
      </c>
      <c r="G22" s="46"/>
      <c r="H22" s="47">
        <f t="shared" si="0"/>
        <v>0</v>
      </c>
      <c r="I22" s="47" t="s">
        <v>103</v>
      </c>
      <c r="J22" s="47"/>
    </row>
    <row r="23" spans="1:10" s="15" customFormat="1" outlineLevel="3" x14ac:dyDescent="0.25">
      <c r="A23" s="43"/>
      <c r="B23" s="8" t="s">
        <v>64</v>
      </c>
      <c r="C23" s="44"/>
      <c r="D23" s="44"/>
      <c r="E23" s="45" t="s">
        <v>11</v>
      </c>
      <c r="F23" s="46">
        <v>30</v>
      </c>
      <c r="G23" s="46"/>
      <c r="H23" s="47">
        <f t="shared" si="0"/>
        <v>0</v>
      </c>
      <c r="I23" s="47" t="s">
        <v>158</v>
      </c>
      <c r="J23" s="47"/>
    </row>
    <row r="24" spans="1:10" s="15" customFormat="1" outlineLevel="3" x14ac:dyDescent="0.25">
      <c r="A24" s="43"/>
      <c r="B24" s="8" t="s">
        <v>43</v>
      </c>
      <c r="C24" s="44"/>
      <c r="D24" s="44"/>
      <c r="E24" s="45" t="s">
        <v>11</v>
      </c>
      <c r="F24" s="46">
        <v>1935</v>
      </c>
      <c r="G24" s="46"/>
      <c r="H24" s="47">
        <f t="shared" si="0"/>
        <v>0</v>
      </c>
      <c r="I24" s="47"/>
      <c r="J24" s="47"/>
    </row>
    <row r="25" spans="1:10" s="15" customFormat="1" outlineLevel="3" x14ac:dyDescent="0.25">
      <c r="A25" s="43"/>
      <c r="B25" s="8" t="s">
        <v>44</v>
      </c>
      <c r="C25" s="44"/>
      <c r="D25" s="44"/>
      <c r="E25" s="45" t="s">
        <v>11</v>
      </c>
      <c r="F25" s="46">
        <v>1455</v>
      </c>
      <c r="G25" s="46"/>
      <c r="H25" s="47">
        <f t="shared" si="0"/>
        <v>0</v>
      </c>
      <c r="I25" s="47"/>
      <c r="J25" s="47"/>
    </row>
    <row r="26" spans="1:10" s="15" customFormat="1" outlineLevel="3" x14ac:dyDescent="0.25">
      <c r="A26" s="43"/>
      <c r="B26" s="8" t="s">
        <v>45</v>
      </c>
      <c r="C26" s="44"/>
      <c r="D26" s="44"/>
      <c r="E26" s="45" t="s">
        <v>11</v>
      </c>
      <c r="F26" s="46">
        <v>705</v>
      </c>
      <c r="G26" s="46"/>
      <c r="H26" s="47">
        <f t="shared" si="0"/>
        <v>0</v>
      </c>
      <c r="I26" s="47"/>
      <c r="J26" s="47"/>
    </row>
    <row r="27" spans="1:10" s="15" customFormat="1" outlineLevel="3" x14ac:dyDescent="0.25">
      <c r="A27" s="43"/>
      <c r="B27" s="8" t="s">
        <v>76</v>
      </c>
      <c r="C27" s="44"/>
      <c r="D27" s="44"/>
      <c r="E27" s="45" t="s">
        <v>11</v>
      </c>
      <c r="F27" s="46">
        <v>12</v>
      </c>
      <c r="G27" s="46"/>
      <c r="H27" s="47">
        <f t="shared" si="0"/>
        <v>0</v>
      </c>
      <c r="I27" s="47"/>
      <c r="J27" s="47"/>
    </row>
    <row r="28" spans="1:10" s="15" customFormat="1" outlineLevel="3" x14ac:dyDescent="0.25">
      <c r="A28" s="43"/>
      <c r="B28" s="8" t="s">
        <v>84</v>
      </c>
      <c r="C28" s="44"/>
      <c r="D28" s="44"/>
      <c r="E28" s="45" t="s">
        <v>11</v>
      </c>
      <c r="F28" s="46">
        <v>96</v>
      </c>
      <c r="G28" s="46"/>
      <c r="H28" s="47">
        <f t="shared" si="0"/>
        <v>0</v>
      </c>
      <c r="I28" s="47"/>
      <c r="J28" s="47"/>
    </row>
    <row r="29" spans="1:10" s="17" customFormat="1" outlineLevel="1" x14ac:dyDescent="0.25">
      <c r="A29" s="48" t="s">
        <v>94</v>
      </c>
      <c r="B29" s="6" t="s">
        <v>12</v>
      </c>
      <c r="C29" s="49"/>
      <c r="D29" s="49"/>
      <c r="E29" s="49"/>
      <c r="F29" s="49"/>
      <c r="G29" s="49"/>
      <c r="H29" s="50"/>
      <c r="I29" s="50"/>
      <c r="J29" s="50"/>
    </row>
    <row r="30" spans="1:10" s="17" customFormat="1" outlineLevel="2" x14ac:dyDescent="0.25">
      <c r="A30" s="51" t="s">
        <v>95</v>
      </c>
      <c r="B30" s="7" t="s">
        <v>12</v>
      </c>
      <c r="C30" s="52"/>
      <c r="D30" s="52"/>
      <c r="E30" s="53"/>
      <c r="F30" s="54"/>
      <c r="G30" s="54"/>
      <c r="H30" s="56"/>
      <c r="I30" s="56"/>
      <c r="J30" s="56"/>
    </row>
    <row r="31" spans="1:10" s="17" customFormat="1" outlineLevel="3" x14ac:dyDescent="0.25">
      <c r="A31" s="113"/>
      <c r="B31" s="58" t="s">
        <v>7</v>
      </c>
      <c r="C31" s="59"/>
      <c r="D31" s="59"/>
      <c r="E31" s="60"/>
      <c r="F31" s="61"/>
      <c r="G31" s="61"/>
      <c r="H31" s="63"/>
      <c r="I31" s="63"/>
      <c r="J31" s="63"/>
    </row>
    <row r="32" spans="1:10" s="17" customFormat="1" outlineLevel="3" x14ac:dyDescent="0.25">
      <c r="A32" s="43"/>
      <c r="B32" s="8" t="s">
        <v>56</v>
      </c>
      <c r="C32" s="44"/>
      <c r="D32" s="44"/>
      <c r="E32" s="45" t="s">
        <v>2</v>
      </c>
      <c r="F32" s="46">
        <v>391</v>
      </c>
      <c r="G32" s="46"/>
      <c r="H32" s="47">
        <f t="shared" ref="H32:H34" si="1">G32*$F32</f>
        <v>0</v>
      </c>
      <c r="I32" s="47"/>
      <c r="J32" s="47"/>
    </row>
    <row r="33" spans="1:12" s="17" customFormat="1" outlineLevel="3" x14ac:dyDescent="0.25">
      <c r="A33" s="43"/>
      <c r="B33" s="8" t="s">
        <v>53</v>
      </c>
      <c r="C33" s="44"/>
      <c r="D33" s="44"/>
      <c r="E33" s="45" t="s">
        <v>2</v>
      </c>
      <c r="F33" s="46">
        <v>391</v>
      </c>
      <c r="G33" s="46"/>
      <c r="H33" s="47">
        <f t="shared" si="1"/>
        <v>0</v>
      </c>
      <c r="I33" s="47"/>
      <c r="J33" s="47"/>
    </row>
    <row r="34" spans="1:12" s="17" customFormat="1" outlineLevel="3" x14ac:dyDescent="0.25">
      <c r="A34" s="43"/>
      <c r="B34" s="8" t="s">
        <v>55</v>
      </c>
      <c r="C34" s="44"/>
      <c r="D34" s="44"/>
      <c r="E34" s="45" t="s">
        <v>2</v>
      </c>
      <c r="F34" s="46">
        <v>10</v>
      </c>
      <c r="G34" s="46"/>
      <c r="H34" s="47">
        <f t="shared" si="1"/>
        <v>0</v>
      </c>
      <c r="I34" s="47"/>
      <c r="J34" s="47"/>
    </row>
    <row r="35" spans="1:12" s="15" customFormat="1" outlineLevel="1" x14ac:dyDescent="0.25">
      <c r="A35" s="48" t="s">
        <v>96</v>
      </c>
      <c r="B35" s="6" t="s">
        <v>13</v>
      </c>
      <c r="C35" s="49"/>
      <c r="D35" s="49"/>
      <c r="E35" s="49"/>
      <c r="F35" s="49"/>
      <c r="G35" s="49"/>
      <c r="H35" s="50"/>
      <c r="I35" s="50"/>
      <c r="J35" s="50"/>
    </row>
    <row r="36" spans="1:12" s="15" customFormat="1" outlineLevel="2" x14ac:dyDescent="0.25">
      <c r="A36" s="51" t="s">
        <v>97</v>
      </c>
      <c r="B36" s="7" t="s">
        <v>24</v>
      </c>
      <c r="C36" s="52"/>
      <c r="D36" s="52"/>
      <c r="E36" s="53"/>
      <c r="F36" s="54"/>
      <c r="G36" s="54"/>
      <c r="H36" s="56"/>
      <c r="I36" s="56"/>
      <c r="J36" s="56"/>
    </row>
    <row r="37" spans="1:12" s="15" customFormat="1" outlineLevel="3" x14ac:dyDescent="0.25">
      <c r="A37" s="57"/>
      <c r="B37" s="58" t="s">
        <v>7</v>
      </c>
      <c r="C37" s="59"/>
      <c r="D37" s="59"/>
      <c r="E37" s="60"/>
      <c r="F37" s="61"/>
      <c r="G37" s="61"/>
      <c r="H37" s="63"/>
      <c r="I37" s="63"/>
      <c r="J37" s="63"/>
    </row>
    <row r="38" spans="1:12" s="15" customFormat="1" outlineLevel="3" x14ac:dyDescent="0.25">
      <c r="A38" s="64"/>
      <c r="B38" s="8" t="s">
        <v>54</v>
      </c>
      <c r="C38" s="44"/>
      <c r="D38" s="44"/>
      <c r="E38" s="45" t="s">
        <v>3</v>
      </c>
      <c r="F38" s="46">
        <v>1</v>
      </c>
      <c r="G38" s="46"/>
      <c r="H38" s="47">
        <f>G38*$F38</f>
        <v>0</v>
      </c>
      <c r="I38" s="47"/>
      <c r="J38" s="47"/>
    </row>
    <row r="39" spans="1:12" x14ac:dyDescent="0.25">
      <c r="A39" s="127" t="s">
        <v>153</v>
      </c>
      <c r="B39" s="128" t="s">
        <v>154</v>
      </c>
      <c r="C39" s="129"/>
      <c r="D39" s="129"/>
      <c r="E39" s="129"/>
      <c r="F39" s="129"/>
      <c r="G39" s="129"/>
      <c r="H39" s="129"/>
      <c r="I39" s="130"/>
      <c r="J39" s="131"/>
      <c r="K39" s="132"/>
      <c r="L39" s="132"/>
    </row>
    <row r="40" spans="1:12" x14ac:dyDescent="0.25">
      <c r="A40" s="133" t="s">
        <v>155</v>
      </c>
      <c r="B40" s="134" t="s">
        <v>154</v>
      </c>
      <c r="C40" s="135"/>
      <c r="D40" s="135"/>
      <c r="E40" s="136"/>
      <c r="F40" s="136"/>
      <c r="G40" s="136"/>
      <c r="H40" s="137"/>
      <c r="I40" s="138"/>
      <c r="J40" s="139"/>
      <c r="K40" s="140"/>
      <c r="L40" s="140"/>
    </row>
    <row r="41" spans="1:12" x14ac:dyDescent="0.25">
      <c r="A41" s="141"/>
      <c r="B41" s="142" t="s">
        <v>7</v>
      </c>
      <c r="C41" s="143"/>
      <c r="D41" s="143"/>
      <c r="E41" s="144"/>
      <c r="F41" s="144"/>
      <c r="G41" s="144"/>
      <c r="H41" s="145"/>
      <c r="I41" s="146"/>
      <c r="J41" s="147"/>
      <c r="K41" s="148"/>
      <c r="L41" s="148"/>
    </row>
    <row r="42" spans="1:12" x14ac:dyDescent="0.25">
      <c r="A42" s="149"/>
      <c r="B42" s="150" t="s">
        <v>156</v>
      </c>
      <c r="C42" s="151"/>
      <c r="D42" s="151"/>
      <c r="E42" s="152" t="s">
        <v>3</v>
      </c>
      <c r="F42" s="46">
        <v>1</v>
      </c>
      <c r="G42" s="46"/>
      <c r="H42" s="47">
        <f>G42*$F42</f>
        <v>0</v>
      </c>
      <c r="I42" s="153"/>
      <c r="J42" s="154"/>
      <c r="K42" s="155"/>
      <c r="L42" s="155"/>
    </row>
    <row r="43" spans="1:12" x14ac:dyDescent="0.25">
      <c r="A43" s="141"/>
      <c r="B43" s="156" t="s">
        <v>157</v>
      </c>
      <c r="C43" s="143"/>
      <c r="D43" s="143"/>
      <c r="E43" s="152" t="s">
        <v>3</v>
      </c>
      <c r="F43" s="46">
        <v>1</v>
      </c>
      <c r="G43" s="46"/>
      <c r="H43" s="47">
        <f>G43*$F43</f>
        <v>0</v>
      </c>
      <c r="I43" s="153"/>
      <c r="J43" s="154"/>
      <c r="K43" s="148"/>
      <c r="L43" s="148"/>
    </row>
    <row r="44" spans="1:12" s="15" customFormat="1" x14ac:dyDescent="0.25">
      <c r="A44" s="70"/>
      <c r="B44" s="71"/>
      <c r="C44" s="72"/>
      <c r="D44" s="72"/>
      <c r="E44" s="71"/>
      <c r="F44" s="73"/>
      <c r="G44" s="74" t="s">
        <v>163</v>
      </c>
      <c r="H44" s="75">
        <f>SUM(H20:H43)</f>
        <v>0</v>
      </c>
      <c r="I44" s="76"/>
      <c r="J44" s="73"/>
      <c r="K44" s="77" t="s">
        <v>37</v>
      </c>
    </row>
    <row r="47" spans="1:12" x14ac:dyDescent="0.25">
      <c r="A47" s="15"/>
      <c r="B47" s="115" t="s">
        <v>19</v>
      </c>
      <c r="C47" s="116"/>
      <c r="D47" s="116"/>
      <c r="E47" s="117"/>
      <c r="F47" s="117"/>
      <c r="G47" s="117"/>
      <c r="H47" s="118"/>
      <c r="I47" s="119"/>
      <c r="J47" s="116"/>
      <c r="K47" s="3"/>
    </row>
    <row r="48" spans="1:12" x14ac:dyDescent="0.25">
      <c r="A48" s="100" t="s">
        <v>14</v>
      </c>
      <c r="B48" s="123" t="s">
        <v>18</v>
      </c>
      <c r="C48" s="123"/>
      <c r="D48" s="123"/>
      <c r="E48" s="123"/>
      <c r="F48" s="123"/>
      <c r="G48" s="123"/>
      <c r="H48" s="123"/>
      <c r="I48" s="123"/>
      <c r="J48" s="123"/>
      <c r="K48" s="123"/>
      <c r="L48" s="123"/>
    </row>
    <row r="49" spans="1:12" ht="52.5" customHeight="1" x14ac:dyDescent="0.25">
      <c r="A49" s="100" t="s">
        <v>14</v>
      </c>
      <c r="B49" s="124" t="s">
        <v>20</v>
      </c>
      <c r="C49" s="124"/>
      <c r="D49" s="124"/>
      <c r="E49" s="124"/>
      <c r="F49" s="124"/>
      <c r="G49" s="124"/>
      <c r="H49" s="124"/>
      <c r="I49" s="124"/>
      <c r="J49" s="124"/>
      <c r="K49" s="4"/>
      <c r="L49" s="4"/>
    </row>
    <row r="50" spans="1:12" x14ac:dyDescent="0.25">
      <c r="A50" s="100" t="s">
        <v>14</v>
      </c>
      <c r="B50" s="123" t="s">
        <v>21</v>
      </c>
      <c r="C50" s="123"/>
      <c r="D50" s="123"/>
      <c r="E50" s="123"/>
      <c r="F50" s="123"/>
      <c r="G50" s="123"/>
      <c r="H50" s="123"/>
      <c r="I50" s="123"/>
      <c r="J50" s="123"/>
      <c r="K50" s="123"/>
      <c r="L50" s="123"/>
    </row>
    <row r="51" spans="1:12" ht="40.5" customHeight="1" x14ac:dyDescent="0.25">
      <c r="A51" s="100" t="s">
        <v>14</v>
      </c>
      <c r="B51" s="125" t="s">
        <v>39</v>
      </c>
      <c r="C51" s="125"/>
      <c r="D51" s="125"/>
      <c r="E51" s="125"/>
      <c r="F51" s="125"/>
      <c r="G51" s="125"/>
      <c r="H51" s="125"/>
      <c r="I51" s="125"/>
      <c r="J51" s="125"/>
      <c r="K51" s="5"/>
      <c r="L51" s="5"/>
    </row>
    <row r="52" spans="1:12" x14ac:dyDescent="0.25">
      <c r="A52" s="100" t="s">
        <v>14</v>
      </c>
      <c r="B52" s="120" t="s">
        <v>98</v>
      </c>
    </row>
    <row r="53" spans="1:12" x14ac:dyDescent="0.25">
      <c r="A53" s="100" t="s">
        <v>14</v>
      </c>
      <c r="B53" s="121" t="s">
        <v>99</v>
      </c>
    </row>
    <row r="54" spans="1:12" x14ac:dyDescent="0.25">
      <c r="A54" s="100" t="s">
        <v>14</v>
      </c>
      <c r="B54" s="121" t="s">
        <v>100</v>
      </c>
    </row>
  </sheetData>
  <mergeCells count="6">
    <mergeCell ref="A11:J11"/>
    <mergeCell ref="A12:J12"/>
    <mergeCell ref="B48:L48"/>
    <mergeCell ref="B49:J49"/>
    <mergeCell ref="B50:L50"/>
    <mergeCell ref="B51:J51"/>
  </mergeCells>
  <pageMargins left="0.31496062992125984" right="0.31496062992125984" top="0.35433070866141736" bottom="0.35433070866141736" header="0.11811023622047245" footer="0.11811023622047245"/>
  <pageSetup paperSize="9" scale="45"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5A091-6116-448E-952D-E4F34238FE8F}">
  <sheetPr>
    <pageSetUpPr fitToPage="1"/>
  </sheetPr>
  <dimension ref="A1:L69"/>
  <sheetViews>
    <sheetView view="pageBreakPreview" zoomScale="55" zoomScaleNormal="70" zoomScaleSheetLayoutView="55" workbookViewId="0">
      <pane ySplit="15" topLeftCell="A20" activePane="bottomLeft" state="frozen"/>
      <selection pane="bottomLeft" activeCell="G20" sqref="G20"/>
    </sheetView>
  </sheetViews>
  <sheetFormatPr defaultRowHeight="15.75" outlineLevelRow="3" x14ac:dyDescent="0.25"/>
  <cols>
    <col min="1" max="1" width="14.7109375" style="100" customWidth="1"/>
    <col min="2" max="2" width="54.5703125" style="97" customWidth="1"/>
    <col min="3" max="3" width="25.140625" style="114" customWidth="1"/>
    <col min="4" max="4" width="43.42578125" style="114" customWidth="1"/>
    <col min="5" max="5" width="11.140625" style="97" customWidth="1"/>
    <col min="6" max="7" width="17.85546875" style="15" customWidth="1"/>
    <col min="8" max="8" width="17.85546875" style="101" customWidth="1"/>
    <col min="9" max="9" width="93" style="102" customWidth="1"/>
    <col min="10" max="10" width="17.28515625" style="15" customWidth="1"/>
    <col min="11" max="16384" width="9.140625" style="1"/>
  </cols>
  <sheetData>
    <row r="1" spans="1:10" s="2" customFormat="1" x14ac:dyDescent="0.25">
      <c r="A1" s="84"/>
      <c r="B1" s="84"/>
      <c r="C1" s="84"/>
      <c r="D1" s="84"/>
      <c r="E1" s="84"/>
      <c r="F1" s="84"/>
      <c r="G1" s="84"/>
      <c r="H1" s="84"/>
      <c r="I1" s="85"/>
      <c r="J1" s="86" t="s">
        <v>30</v>
      </c>
    </row>
    <row r="2" spans="1:10" s="2" customFormat="1" x14ac:dyDescent="0.25">
      <c r="A2" s="84"/>
      <c r="B2" s="84"/>
      <c r="C2" s="84"/>
      <c r="D2" s="84"/>
      <c r="E2" s="84"/>
      <c r="F2" s="84"/>
      <c r="G2" s="84"/>
      <c r="H2" s="84"/>
      <c r="I2" s="85"/>
      <c r="J2" s="87" t="s">
        <v>31</v>
      </c>
    </row>
    <row r="3" spans="1:10" s="2" customFormat="1" x14ac:dyDescent="0.25">
      <c r="A3" s="84"/>
      <c r="B3" s="84"/>
      <c r="C3" s="84"/>
      <c r="D3" s="84"/>
      <c r="E3" s="84"/>
      <c r="F3" s="84"/>
      <c r="G3" s="84"/>
      <c r="H3" s="84"/>
      <c r="I3" s="85"/>
      <c r="J3" s="84"/>
    </row>
    <row r="4" spans="1:10" s="2" customFormat="1" x14ac:dyDescent="0.25">
      <c r="A4" s="88" t="s">
        <v>32</v>
      </c>
      <c r="B4" s="89"/>
      <c r="C4" s="90"/>
      <c r="D4" s="90"/>
      <c r="E4" s="90" t="s">
        <v>33</v>
      </c>
      <c r="F4" s="84"/>
      <c r="G4" s="84"/>
      <c r="H4" s="89" t="s">
        <v>34</v>
      </c>
      <c r="I4" s="91"/>
      <c r="J4" s="90"/>
    </row>
    <row r="5" spans="1:10" s="2" customFormat="1" x14ac:dyDescent="0.25">
      <c r="A5" s="92"/>
      <c r="B5" s="84"/>
      <c r="C5" s="93"/>
      <c r="D5" s="93"/>
      <c r="E5" s="93"/>
      <c r="F5" s="84"/>
      <c r="G5" s="84"/>
      <c r="H5" s="84"/>
      <c r="I5" s="94"/>
      <c r="J5" s="93"/>
    </row>
    <row r="6" spans="1:10" s="2" customFormat="1" x14ac:dyDescent="0.25">
      <c r="A6" s="92"/>
      <c r="B6" s="84"/>
      <c r="C6" s="93"/>
      <c r="D6" s="93"/>
      <c r="E6" s="93" t="s">
        <v>88</v>
      </c>
      <c r="F6" s="84"/>
      <c r="G6" s="84"/>
      <c r="H6" s="84"/>
      <c r="I6" s="94"/>
      <c r="J6" s="93"/>
    </row>
    <row r="7" spans="1:10" s="2" customFormat="1" x14ac:dyDescent="0.25">
      <c r="A7" s="92"/>
      <c r="B7" s="95"/>
      <c r="C7" s="93"/>
      <c r="D7" s="93"/>
      <c r="E7" s="93"/>
      <c r="F7" s="84"/>
      <c r="G7" s="84"/>
      <c r="H7" s="84"/>
      <c r="I7" s="94"/>
      <c r="J7" s="93"/>
    </row>
    <row r="8" spans="1:10" x14ac:dyDescent="0.25">
      <c r="A8" s="32" t="s">
        <v>35</v>
      </c>
      <c r="B8" s="15"/>
      <c r="C8" s="96"/>
      <c r="D8" s="96"/>
      <c r="E8" s="93" t="s">
        <v>89</v>
      </c>
      <c r="G8" s="97"/>
      <c r="H8" s="84" t="s">
        <v>90</v>
      </c>
      <c r="I8" s="98"/>
      <c r="J8" s="96"/>
    </row>
    <row r="9" spans="1:10" s="2" customFormat="1" x14ac:dyDescent="0.25">
      <c r="A9" s="84"/>
      <c r="B9" s="84"/>
      <c r="C9" s="84"/>
      <c r="D9" s="84"/>
      <c r="E9" s="84"/>
      <c r="F9" s="84"/>
      <c r="G9" s="84"/>
      <c r="H9" s="84"/>
      <c r="I9" s="85"/>
      <c r="J9" s="84"/>
    </row>
    <row r="10" spans="1:10" x14ac:dyDescent="0.25">
      <c r="A10" s="15"/>
      <c r="B10" s="15"/>
      <c r="C10" s="15"/>
      <c r="D10" s="15"/>
      <c r="E10" s="15"/>
      <c r="G10" s="97"/>
      <c r="H10" s="97"/>
      <c r="I10" s="99"/>
      <c r="J10" s="97"/>
    </row>
    <row r="11" spans="1:10" x14ac:dyDescent="0.25">
      <c r="A11" s="122" t="s">
        <v>165</v>
      </c>
      <c r="B11" s="122"/>
      <c r="C11" s="122"/>
      <c r="D11" s="122"/>
      <c r="E11" s="122"/>
      <c r="F11" s="122"/>
      <c r="G11" s="122"/>
      <c r="H11" s="122"/>
      <c r="I11" s="122"/>
      <c r="J11" s="122"/>
    </row>
    <row r="12" spans="1:10" x14ac:dyDescent="0.25">
      <c r="A12" s="126"/>
      <c r="B12" s="126"/>
      <c r="C12" s="126"/>
      <c r="D12" s="126"/>
      <c r="E12" s="126"/>
      <c r="F12" s="126"/>
      <c r="G12" s="126"/>
      <c r="H12" s="126"/>
      <c r="I12" s="126"/>
      <c r="J12" s="126"/>
    </row>
    <row r="13" spans="1:10" x14ac:dyDescent="0.25">
      <c r="A13" s="85"/>
      <c r="B13" s="85"/>
      <c r="C13" s="16"/>
      <c r="D13" s="16"/>
      <c r="E13" s="85"/>
    </row>
    <row r="14" spans="1:10" ht="31.5" x14ac:dyDescent="0.25">
      <c r="A14" s="103" t="s">
        <v>26</v>
      </c>
      <c r="B14" s="104" t="s">
        <v>0</v>
      </c>
      <c r="C14" s="104" t="s">
        <v>27</v>
      </c>
      <c r="D14" s="104" t="s">
        <v>22</v>
      </c>
      <c r="E14" s="104" t="s">
        <v>4</v>
      </c>
      <c r="F14" s="104" t="s">
        <v>1</v>
      </c>
      <c r="G14" s="105" t="s">
        <v>28</v>
      </c>
      <c r="H14" s="105" t="s">
        <v>5</v>
      </c>
      <c r="I14" s="105" t="s">
        <v>6</v>
      </c>
      <c r="J14" s="105" t="s">
        <v>29</v>
      </c>
    </row>
    <row r="15" spans="1:10" s="17" customFormat="1" x14ac:dyDescent="0.25">
      <c r="A15" s="106" t="s">
        <v>17</v>
      </c>
      <c r="B15" s="107" t="s">
        <v>9</v>
      </c>
      <c r="C15" s="108"/>
      <c r="D15" s="108"/>
      <c r="E15" s="108"/>
      <c r="F15" s="108"/>
      <c r="G15" s="108"/>
      <c r="H15" s="108"/>
      <c r="I15" s="108"/>
      <c r="J15" s="108"/>
    </row>
    <row r="16" spans="1:10" s="17" customFormat="1" x14ac:dyDescent="0.25">
      <c r="A16" s="109" t="s">
        <v>91</v>
      </c>
      <c r="B16" s="110" t="s">
        <v>10</v>
      </c>
      <c r="C16" s="111"/>
      <c r="D16" s="111"/>
      <c r="E16" s="111"/>
      <c r="F16" s="111"/>
      <c r="G16" s="112"/>
      <c r="H16" s="63"/>
      <c r="I16" s="63"/>
      <c r="J16" s="63"/>
    </row>
    <row r="17" spans="1:10" s="17" customFormat="1" outlineLevel="1" x14ac:dyDescent="0.25">
      <c r="A17" s="48" t="s">
        <v>92</v>
      </c>
      <c r="B17" s="6" t="s">
        <v>25</v>
      </c>
      <c r="C17" s="49"/>
      <c r="D17" s="49"/>
      <c r="E17" s="49"/>
      <c r="F17" s="49"/>
      <c r="G17" s="50"/>
      <c r="H17" s="50"/>
      <c r="I17" s="50"/>
      <c r="J17" s="50"/>
    </row>
    <row r="18" spans="1:10" s="17" customFormat="1" outlineLevel="2" x14ac:dyDescent="0.25">
      <c r="A18" s="51" t="s">
        <v>93</v>
      </c>
      <c r="B18" s="7" t="s">
        <v>25</v>
      </c>
      <c r="C18" s="52"/>
      <c r="D18" s="52"/>
      <c r="E18" s="53"/>
      <c r="F18" s="54"/>
      <c r="G18" s="55"/>
      <c r="H18" s="56"/>
      <c r="I18" s="56"/>
      <c r="J18" s="56"/>
    </row>
    <row r="19" spans="1:10" s="17" customFormat="1" outlineLevel="3" x14ac:dyDescent="0.25">
      <c r="A19" s="20"/>
      <c r="B19" s="66" t="s">
        <v>8</v>
      </c>
      <c r="C19" s="67"/>
      <c r="D19" s="67"/>
      <c r="E19" s="11"/>
      <c r="F19" s="21"/>
      <c r="G19" s="21"/>
      <c r="H19" s="14"/>
      <c r="I19" s="13"/>
      <c r="J19" s="14"/>
    </row>
    <row r="20" spans="1:10" s="15" customFormat="1" outlineLevel="3" x14ac:dyDescent="0.25">
      <c r="A20" s="10"/>
      <c r="B20" s="9" t="s">
        <v>46</v>
      </c>
      <c r="C20" s="11" t="s">
        <v>57</v>
      </c>
      <c r="D20" s="11" t="s">
        <v>70</v>
      </c>
      <c r="E20" s="11" t="s">
        <v>11</v>
      </c>
      <c r="F20" s="12">
        <v>20</v>
      </c>
      <c r="G20" s="12"/>
      <c r="H20" s="19">
        <f t="shared" ref="H20:H37" si="0">G20*$F20</f>
        <v>0</v>
      </c>
      <c r="I20" s="13"/>
      <c r="J20" s="14"/>
    </row>
    <row r="21" spans="1:10" s="15" customFormat="1" outlineLevel="3" x14ac:dyDescent="0.25">
      <c r="A21" s="10"/>
      <c r="B21" s="9" t="s">
        <v>47</v>
      </c>
      <c r="C21" s="11" t="s">
        <v>57</v>
      </c>
      <c r="D21" s="11" t="s">
        <v>69</v>
      </c>
      <c r="E21" s="11" t="s">
        <v>11</v>
      </c>
      <c r="F21" s="12">
        <v>1620</v>
      </c>
      <c r="G21" s="12"/>
      <c r="H21" s="19">
        <f t="shared" si="0"/>
        <v>0</v>
      </c>
      <c r="I21" s="13"/>
      <c r="J21" s="14"/>
    </row>
    <row r="22" spans="1:10" s="15" customFormat="1" outlineLevel="3" x14ac:dyDescent="0.25">
      <c r="A22" s="10"/>
      <c r="B22" s="9" t="s">
        <v>48</v>
      </c>
      <c r="C22" s="11" t="s">
        <v>57</v>
      </c>
      <c r="D22" s="11" t="s">
        <v>68</v>
      </c>
      <c r="E22" s="11" t="s">
        <v>11</v>
      </c>
      <c r="F22" s="12">
        <v>2345</v>
      </c>
      <c r="G22" s="12"/>
      <c r="H22" s="19">
        <f t="shared" si="0"/>
        <v>0</v>
      </c>
      <c r="I22" s="13"/>
      <c r="J22" s="14"/>
    </row>
    <row r="23" spans="1:10" s="15" customFormat="1" outlineLevel="3" x14ac:dyDescent="0.25">
      <c r="A23" s="10"/>
      <c r="B23" s="9" t="s">
        <v>65</v>
      </c>
      <c r="C23" s="11" t="s">
        <v>59</v>
      </c>
      <c r="D23" s="11" t="s">
        <v>106</v>
      </c>
      <c r="E23" s="11" t="s">
        <v>11</v>
      </c>
      <c r="F23" s="12">
        <v>30</v>
      </c>
      <c r="G23" s="12"/>
      <c r="H23" s="19">
        <f t="shared" si="0"/>
        <v>0</v>
      </c>
      <c r="I23" s="13" t="s">
        <v>107</v>
      </c>
      <c r="J23" s="14"/>
    </row>
    <row r="24" spans="1:10" s="39" customFormat="1" outlineLevel="3" x14ac:dyDescent="0.25">
      <c r="A24" s="33"/>
      <c r="B24" s="34" t="s">
        <v>49</v>
      </c>
      <c r="C24" s="35" t="s">
        <v>58</v>
      </c>
      <c r="D24" s="11" t="s">
        <v>120</v>
      </c>
      <c r="E24" s="23" t="s">
        <v>11</v>
      </c>
      <c r="F24" s="36">
        <v>1935</v>
      </c>
      <c r="G24" s="36"/>
      <c r="H24" s="24">
        <f t="shared" si="0"/>
        <v>0</v>
      </c>
      <c r="I24" s="37" t="s">
        <v>124</v>
      </c>
      <c r="J24" s="38"/>
    </row>
    <row r="25" spans="1:10" s="39" customFormat="1" outlineLevel="3" x14ac:dyDescent="0.25">
      <c r="A25" s="33"/>
      <c r="B25" s="34" t="s">
        <v>50</v>
      </c>
      <c r="C25" s="35" t="s">
        <v>58</v>
      </c>
      <c r="D25" s="11" t="s">
        <v>121</v>
      </c>
      <c r="E25" s="23" t="s">
        <v>11</v>
      </c>
      <c r="F25" s="36">
        <v>1455</v>
      </c>
      <c r="G25" s="36"/>
      <c r="H25" s="24">
        <f t="shared" si="0"/>
        <v>0</v>
      </c>
      <c r="I25" s="37" t="s">
        <v>124</v>
      </c>
      <c r="J25" s="38"/>
    </row>
    <row r="26" spans="1:10" s="39" customFormat="1" outlineLevel="3" x14ac:dyDescent="0.25">
      <c r="A26" s="33"/>
      <c r="B26" s="34" t="s">
        <v>51</v>
      </c>
      <c r="C26" s="35" t="s">
        <v>58</v>
      </c>
      <c r="D26" s="11" t="s">
        <v>122</v>
      </c>
      <c r="E26" s="23" t="s">
        <v>11</v>
      </c>
      <c r="F26" s="36">
        <v>705</v>
      </c>
      <c r="G26" s="36"/>
      <c r="H26" s="24">
        <f t="shared" si="0"/>
        <v>0</v>
      </c>
      <c r="I26" s="37" t="s">
        <v>124</v>
      </c>
      <c r="J26" s="38"/>
    </row>
    <row r="27" spans="1:10" s="39" customFormat="1" ht="31.5" outlineLevel="3" x14ac:dyDescent="0.25">
      <c r="A27" s="33"/>
      <c r="B27" s="34" t="s">
        <v>75</v>
      </c>
      <c r="C27" s="35" t="s">
        <v>58</v>
      </c>
      <c r="D27" s="11" t="s">
        <v>119</v>
      </c>
      <c r="E27" s="23" t="s">
        <v>11</v>
      </c>
      <c r="F27" s="36">
        <v>12</v>
      </c>
      <c r="G27" s="36"/>
      <c r="H27" s="24">
        <f t="shared" si="0"/>
        <v>0</v>
      </c>
      <c r="I27" s="37" t="s">
        <v>123</v>
      </c>
      <c r="J27" s="38"/>
    </row>
    <row r="28" spans="1:10" s="15" customFormat="1" ht="31.5" outlineLevel="3" x14ac:dyDescent="0.25">
      <c r="A28" s="10"/>
      <c r="B28" s="28" t="s">
        <v>85</v>
      </c>
      <c r="C28" s="11" t="s">
        <v>67</v>
      </c>
      <c r="D28" s="29" t="s">
        <v>141</v>
      </c>
      <c r="E28" s="29" t="s">
        <v>2</v>
      </c>
      <c r="F28" s="12">
        <v>32</v>
      </c>
      <c r="G28" s="12"/>
      <c r="H28" s="19">
        <f t="shared" si="0"/>
        <v>0</v>
      </c>
      <c r="I28" s="13"/>
      <c r="J28" s="14"/>
    </row>
    <row r="29" spans="1:10" s="15" customFormat="1" ht="31.5" outlineLevel="3" x14ac:dyDescent="0.25">
      <c r="A29" s="10"/>
      <c r="B29" s="28" t="s">
        <v>143</v>
      </c>
      <c r="C29" s="11" t="s">
        <v>67</v>
      </c>
      <c r="D29" s="29" t="s">
        <v>142</v>
      </c>
      <c r="E29" s="29" t="s">
        <v>2</v>
      </c>
      <c r="F29" s="12">
        <v>32</v>
      </c>
      <c r="G29" s="12"/>
      <c r="H29" s="19">
        <f t="shared" si="0"/>
        <v>0</v>
      </c>
      <c r="I29" s="13"/>
      <c r="J29" s="14"/>
    </row>
    <row r="30" spans="1:10" s="17" customFormat="1" outlineLevel="3" x14ac:dyDescent="0.25">
      <c r="A30" s="10"/>
      <c r="B30" s="42" t="s">
        <v>140</v>
      </c>
      <c r="C30" s="11"/>
      <c r="D30" s="29"/>
      <c r="E30" s="29"/>
      <c r="F30" s="12"/>
      <c r="G30" s="12"/>
      <c r="H30" s="19"/>
      <c r="I30" s="13"/>
      <c r="J30" s="14"/>
    </row>
    <row r="31" spans="1:10" s="17" customFormat="1" outlineLevel="3" x14ac:dyDescent="0.25">
      <c r="A31" s="10"/>
      <c r="B31" s="28" t="s">
        <v>144</v>
      </c>
      <c r="C31" s="11" t="s">
        <v>67</v>
      </c>
      <c r="D31" s="29"/>
      <c r="E31" s="29" t="s">
        <v>151</v>
      </c>
      <c r="F31" s="12">
        <v>128</v>
      </c>
      <c r="G31" s="12"/>
      <c r="H31" s="19">
        <f t="shared" si="0"/>
        <v>0</v>
      </c>
      <c r="I31" s="13"/>
      <c r="J31" s="14"/>
    </row>
    <row r="32" spans="1:10" s="17" customFormat="1" outlineLevel="3" x14ac:dyDescent="0.25">
      <c r="A32" s="10"/>
      <c r="B32" s="28" t="s">
        <v>145</v>
      </c>
      <c r="C32" s="11" t="s">
        <v>67</v>
      </c>
      <c r="D32" s="29"/>
      <c r="E32" s="29" t="s">
        <v>151</v>
      </c>
      <c r="F32" s="12">
        <v>64</v>
      </c>
      <c r="G32" s="12"/>
      <c r="H32" s="19">
        <f t="shared" si="0"/>
        <v>0</v>
      </c>
      <c r="I32" s="13"/>
      <c r="J32" s="14"/>
    </row>
    <row r="33" spans="1:10" s="17" customFormat="1" outlineLevel="3" x14ac:dyDescent="0.25">
      <c r="A33" s="10"/>
      <c r="B33" s="28" t="s">
        <v>146</v>
      </c>
      <c r="C33" s="11"/>
      <c r="D33" s="29"/>
      <c r="E33" s="29" t="s">
        <v>151</v>
      </c>
      <c r="F33" s="12">
        <v>128</v>
      </c>
      <c r="G33" s="12"/>
      <c r="H33" s="19">
        <f t="shared" si="0"/>
        <v>0</v>
      </c>
      <c r="I33" s="13"/>
      <c r="J33" s="14"/>
    </row>
    <row r="34" spans="1:10" s="17" customFormat="1" outlineLevel="3" x14ac:dyDescent="0.25">
      <c r="A34" s="10"/>
      <c r="B34" s="28" t="s">
        <v>147</v>
      </c>
      <c r="C34" s="11"/>
      <c r="D34" s="29"/>
      <c r="E34" s="29" t="s">
        <v>151</v>
      </c>
      <c r="F34" s="12">
        <v>64</v>
      </c>
      <c r="G34" s="12"/>
      <c r="H34" s="19">
        <f t="shared" si="0"/>
        <v>0</v>
      </c>
      <c r="I34" s="13"/>
      <c r="J34" s="14"/>
    </row>
    <row r="35" spans="1:10" s="17" customFormat="1" outlineLevel="3" x14ac:dyDescent="0.25">
      <c r="A35" s="10"/>
      <c r="B35" s="28" t="s">
        <v>148</v>
      </c>
      <c r="C35" s="11"/>
      <c r="D35" s="29"/>
      <c r="E35" s="29" t="s">
        <v>151</v>
      </c>
      <c r="F35" s="12">
        <v>128</v>
      </c>
      <c r="G35" s="12"/>
      <c r="H35" s="19">
        <f t="shared" si="0"/>
        <v>0</v>
      </c>
      <c r="I35" s="13"/>
      <c r="J35" s="14"/>
    </row>
    <row r="36" spans="1:10" s="17" customFormat="1" outlineLevel="3" x14ac:dyDescent="0.25">
      <c r="A36" s="10"/>
      <c r="B36" s="28" t="s">
        <v>149</v>
      </c>
      <c r="C36" s="11"/>
      <c r="D36" s="29"/>
      <c r="E36" s="29" t="s">
        <v>151</v>
      </c>
      <c r="F36" s="12">
        <v>64</v>
      </c>
      <c r="G36" s="12"/>
      <c r="H36" s="19">
        <f t="shared" si="0"/>
        <v>0</v>
      </c>
      <c r="I36" s="13"/>
      <c r="J36" s="14"/>
    </row>
    <row r="37" spans="1:10" s="17" customFormat="1" outlineLevel="3" x14ac:dyDescent="0.25">
      <c r="A37" s="10"/>
      <c r="B37" s="28" t="s">
        <v>150</v>
      </c>
      <c r="C37" s="11"/>
      <c r="D37" s="29"/>
      <c r="E37" s="29" t="s">
        <v>151</v>
      </c>
      <c r="F37" s="12">
        <v>64</v>
      </c>
      <c r="G37" s="12"/>
      <c r="H37" s="19">
        <f t="shared" si="0"/>
        <v>0</v>
      </c>
      <c r="I37" s="13"/>
      <c r="J37" s="14"/>
    </row>
    <row r="38" spans="1:10" s="17" customFormat="1" outlineLevel="1" x14ac:dyDescent="0.25">
      <c r="A38" s="48" t="s">
        <v>94</v>
      </c>
      <c r="B38" s="6" t="s">
        <v>12</v>
      </c>
      <c r="C38" s="49"/>
      <c r="D38" s="49"/>
      <c r="E38" s="49"/>
      <c r="F38" s="49"/>
      <c r="G38" s="50"/>
      <c r="H38" s="50"/>
      <c r="I38" s="50"/>
      <c r="J38" s="50"/>
    </row>
    <row r="39" spans="1:10" s="17" customFormat="1" outlineLevel="2" x14ac:dyDescent="0.25">
      <c r="A39" s="51" t="s">
        <v>95</v>
      </c>
      <c r="B39" s="7" t="s">
        <v>12</v>
      </c>
      <c r="C39" s="52"/>
      <c r="D39" s="52"/>
      <c r="E39" s="53"/>
      <c r="F39" s="54"/>
      <c r="G39" s="55"/>
      <c r="H39" s="56"/>
      <c r="I39" s="56"/>
      <c r="J39" s="56"/>
    </row>
    <row r="40" spans="1:10" s="17" customFormat="1" outlineLevel="3" x14ac:dyDescent="0.25">
      <c r="A40" s="20"/>
      <c r="B40" s="66" t="s">
        <v>8</v>
      </c>
      <c r="C40" s="67"/>
      <c r="D40" s="67"/>
      <c r="E40" s="11"/>
      <c r="F40" s="21"/>
      <c r="G40" s="21"/>
      <c r="H40" s="14"/>
      <c r="I40" s="13"/>
      <c r="J40" s="14"/>
    </row>
    <row r="41" spans="1:10" s="15" customFormat="1" ht="47.25" outlineLevel="3" x14ac:dyDescent="0.25">
      <c r="A41" s="20"/>
      <c r="B41" s="9" t="s">
        <v>52</v>
      </c>
      <c r="C41" s="16" t="s">
        <v>111</v>
      </c>
      <c r="D41" s="11" t="s">
        <v>112</v>
      </c>
      <c r="E41" s="11" t="s">
        <v>2</v>
      </c>
      <c r="F41" s="18">
        <v>95</v>
      </c>
      <c r="G41" s="21"/>
      <c r="H41" s="19">
        <f t="shared" ref="H41:H58" si="1">G41*$F41</f>
        <v>0</v>
      </c>
      <c r="I41" s="169" t="s">
        <v>159</v>
      </c>
      <c r="J41" s="14"/>
    </row>
    <row r="42" spans="1:10" s="15" customFormat="1" ht="31.5" outlineLevel="3" x14ac:dyDescent="0.25">
      <c r="A42" s="20"/>
      <c r="B42" s="9" t="s">
        <v>52</v>
      </c>
      <c r="C42" s="11" t="s">
        <v>110</v>
      </c>
      <c r="D42" s="11" t="s">
        <v>109</v>
      </c>
      <c r="E42" s="11" t="s">
        <v>2</v>
      </c>
      <c r="F42" s="18">
        <v>296</v>
      </c>
      <c r="G42" s="21"/>
      <c r="H42" s="19">
        <f t="shared" si="1"/>
        <v>0</v>
      </c>
      <c r="I42" s="169" t="s">
        <v>160</v>
      </c>
      <c r="J42" s="14"/>
    </row>
    <row r="43" spans="1:10" s="17" customFormat="1" ht="235.5" customHeight="1" outlineLevel="3" x14ac:dyDescent="0.25">
      <c r="A43" s="10"/>
      <c r="B43" s="9" t="s">
        <v>78</v>
      </c>
      <c r="C43" s="11" t="s">
        <v>66</v>
      </c>
      <c r="D43" s="11" t="s">
        <v>77</v>
      </c>
      <c r="E43" s="11" t="s">
        <v>2</v>
      </c>
      <c r="F43" s="12">
        <v>1</v>
      </c>
      <c r="G43" s="18"/>
      <c r="H43" s="19">
        <f t="shared" si="1"/>
        <v>0</v>
      </c>
      <c r="I43" s="13" t="s">
        <v>104</v>
      </c>
      <c r="J43" s="14"/>
    </row>
    <row r="44" spans="1:10" s="17" customFormat="1" ht="226.5" customHeight="1" outlineLevel="3" x14ac:dyDescent="0.25">
      <c r="A44" s="10"/>
      <c r="B44" s="9" t="s">
        <v>79</v>
      </c>
      <c r="C44" s="11" t="s">
        <v>66</v>
      </c>
      <c r="D44" s="11" t="s">
        <v>77</v>
      </c>
      <c r="E44" s="11" t="s">
        <v>2</v>
      </c>
      <c r="F44" s="12">
        <v>1</v>
      </c>
      <c r="G44" s="12"/>
      <c r="H44" s="19">
        <f t="shared" si="1"/>
        <v>0</v>
      </c>
      <c r="I44" s="13" t="s">
        <v>105</v>
      </c>
      <c r="J44" s="14"/>
    </row>
    <row r="45" spans="1:10" s="17" customFormat="1" ht="65.25" customHeight="1" outlineLevel="3" x14ac:dyDescent="0.25">
      <c r="A45" s="10"/>
      <c r="B45" s="9" t="s">
        <v>80</v>
      </c>
      <c r="C45" s="11" t="s">
        <v>71</v>
      </c>
      <c r="D45" s="11" t="s">
        <v>81</v>
      </c>
      <c r="E45" s="11" t="s">
        <v>2</v>
      </c>
      <c r="F45" s="12">
        <v>8</v>
      </c>
      <c r="G45" s="12"/>
      <c r="H45" s="19">
        <f t="shared" si="1"/>
        <v>0</v>
      </c>
      <c r="I45" s="13" t="s">
        <v>108</v>
      </c>
      <c r="J45" s="14"/>
    </row>
    <row r="46" spans="1:10" s="17" customFormat="1" ht="31.5" customHeight="1" outlineLevel="3" x14ac:dyDescent="0.25">
      <c r="A46" s="10"/>
      <c r="B46" s="41" t="s">
        <v>140</v>
      </c>
      <c r="C46" s="11"/>
      <c r="D46" s="11"/>
      <c r="E46" s="11"/>
      <c r="F46" s="69"/>
      <c r="G46" s="12"/>
      <c r="H46" s="30"/>
      <c r="I46" s="12"/>
      <c r="J46" s="14"/>
    </row>
    <row r="47" spans="1:10" s="32" customFormat="1" ht="31.5" outlineLevel="3" x14ac:dyDescent="0.25">
      <c r="A47" s="27"/>
      <c r="B47" s="9" t="s">
        <v>86</v>
      </c>
      <c r="C47" s="11" t="s">
        <v>136</v>
      </c>
      <c r="D47" s="11" t="s">
        <v>134</v>
      </c>
      <c r="E47" s="11" t="s">
        <v>139</v>
      </c>
      <c r="F47" s="12">
        <v>296</v>
      </c>
      <c r="G47" s="12"/>
      <c r="H47" s="19">
        <f t="shared" si="1"/>
        <v>0</v>
      </c>
      <c r="I47" s="13" t="s">
        <v>161</v>
      </c>
      <c r="J47" s="40"/>
    </row>
    <row r="48" spans="1:10" s="32" customFormat="1" ht="45.75" customHeight="1" outlineLevel="3" x14ac:dyDescent="0.25">
      <c r="A48" s="27"/>
      <c r="B48" s="9" t="s">
        <v>86</v>
      </c>
      <c r="C48" s="11" t="s">
        <v>111</v>
      </c>
      <c r="D48" s="11" t="s">
        <v>138</v>
      </c>
      <c r="E48" s="11" t="s">
        <v>139</v>
      </c>
      <c r="F48" s="12">
        <v>95</v>
      </c>
      <c r="G48" s="12"/>
      <c r="H48" s="19">
        <f t="shared" si="1"/>
        <v>0</v>
      </c>
      <c r="I48" s="13" t="s">
        <v>162</v>
      </c>
      <c r="J48" s="31"/>
    </row>
    <row r="49" spans="1:12" s="32" customFormat="1" ht="52.5" customHeight="1" outlineLevel="3" x14ac:dyDescent="0.25">
      <c r="A49" s="27"/>
      <c r="B49" s="9" t="s">
        <v>86</v>
      </c>
      <c r="C49" s="11"/>
      <c r="D49" s="11" t="s">
        <v>135</v>
      </c>
      <c r="E49" s="11" t="s">
        <v>139</v>
      </c>
      <c r="F49" s="12">
        <v>1</v>
      </c>
      <c r="G49" s="12"/>
      <c r="H49" s="19">
        <f t="shared" si="1"/>
        <v>0</v>
      </c>
      <c r="I49" s="13" t="s">
        <v>137</v>
      </c>
      <c r="J49" s="31"/>
    </row>
    <row r="50" spans="1:12" s="26" customFormat="1" outlineLevel="3" x14ac:dyDescent="0.25">
      <c r="A50" s="22"/>
      <c r="B50" s="9" t="s">
        <v>117</v>
      </c>
      <c r="C50" s="11" t="s">
        <v>113</v>
      </c>
      <c r="D50" s="11" t="s">
        <v>114</v>
      </c>
      <c r="E50" s="11" t="s">
        <v>2</v>
      </c>
      <c r="F50" s="12">
        <v>16</v>
      </c>
      <c r="G50" s="12"/>
      <c r="H50" s="19">
        <f t="shared" si="1"/>
        <v>0</v>
      </c>
      <c r="I50" s="13" t="s">
        <v>116</v>
      </c>
      <c r="J50" s="25"/>
    </row>
    <row r="51" spans="1:12" s="26" customFormat="1" outlineLevel="3" x14ac:dyDescent="0.25">
      <c r="A51" s="22"/>
      <c r="B51" s="9" t="s">
        <v>118</v>
      </c>
      <c r="C51" s="11" t="s">
        <v>83</v>
      </c>
      <c r="D51" s="11" t="s">
        <v>115</v>
      </c>
      <c r="E51" s="11" t="s">
        <v>2</v>
      </c>
      <c r="F51" s="12">
        <v>185</v>
      </c>
      <c r="G51" s="12"/>
      <c r="H51" s="19">
        <f t="shared" si="1"/>
        <v>0</v>
      </c>
      <c r="I51" s="13" t="s">
        <v>116</v>
      </c>
      <c r="J51" s="25"/>
    </row>
    <row r="52" spans="1:12" s="32" customFormat="1" outlineLevel="3" x14ac:dyDescent="0.25">
      <c r="A52" s="27"/>
      <c r="B52" s="9" t="s">
        <v>152</v>
      </c>
      <c r="C52" s="11" t="s">
        <v>71</v>
      </c>
      <c r="D52" s="11" t="s">
        <v>82</v>
      </c>
      <c r="E52" s="11" t="s">
        <v>2</v>
      </c>
      <c r="F52" s="12">
        <v>9168</v>
      </c>
      <c r="G52" s="12"/>
      <c r="H52" s="19">
        <f t="shared" si="1"/>
        <v>0</v>
      </c>
      <c r="I52" s="13"/>
      <c r="J52" s="31"/>
    </row>
    <row r="53" spans="1:12" s="32" customFormat="1" outlineLevel="3" x14ac:dyDescent="0.25">
      <c r="A53" s="27"/>
      <c r="B53" s="9" t="s">
        <v>61</v>
      </c>
      <c r="C53" s="11" t="s">
        <v>71</v>
      </c>
      <c r="D53" s="11" t="s">
        <v>72</v>
      </c>
      <c r="E53" s="11" t="s">
        <v>2</v>
      </c>
      <c r="F53" s="12">
        <v>9168</v>
      </c>
      <c r="G53" s="12"/>
      <c r="H53" s="19">
        <f t="shared" si="1"/>
        <v>0</v>
      </c>
      <c r="I53" s="13"/>
      <c r="J53" s="31"/>
    </row>
    <row r="54" spans="1:12" s="32" customFormat="1" outlineLevel="3" x14ac:dyDescent="0.25">
      <c r="A54" s="27"/>
      <c r="B54" s="9" t="s">
        <v>62</v>
      </c>
      <c r="C54" s="11"/>
      <c r="D54" s="11" t="s">
        <v>60</v>
      </c>
      <c r="E54" s="11" t="s">
        <v>2</v>
      </c>
      <c r="F54" s="12">
        <v>8</v>
      </c>
      <c r="G54" s="12"/>
      <c r="H54" s="19">
        <f t="shared" si="1"/>
        <v>0</v>
      </c>
      <c r="I54" s="13" t="s">
        <v>133</v>
      </c>
      <c r="J54" s="31"/>
    </row>
    <row r="55" spans="1:12" s="32" customFormat="1" ht="31.5" outlineLevel="3" x14ac:dyDescent="0.25">
      <c r="A55" s="27"/>
      <c r="B55" s="9" t="s">
        <v>131</v>
      </c>
      <c r="C55" s="11"/>
      <c r="D55" s="11" t="s">
        <v>125</v>
      </c>
      <c r="E55" s="11" t="s">
        <v>132</v>
      </c>
      <c r="F55" s="12">
        <v>10</v>
      </c>
      <c r="G55" s="12"/>
      <c r="H55" s="19">
        <f t="shared" si="1"/>
        <v>0</v>
      </c>
      <c r="I55" s="13"/>
      <c r="J55" s="31"/>
    </row>
    <row r="56" spans="1:12" s="32" customFormat="1" ht="31.5" outlineLevel="3" x14ac:dyDescent="0.25">
      <c r="A56" s="27"/>
      <c r="B56" s="9" t="s">
        <v>63</v>
      </c>
      <c r="C56" s="11"/>
      <c r="D56" s="11" t="s">
        <v>126</v>
      </c>
      <c r="E56" s="11" t="s">
        <v>2</v>
      </c>
      <c r="F56" s="12">
        <v>294</v>
      </c>
      <c r="G56" s="12"/>
      <c r="H56" s="19">
        <f t="shared" si="1"/>
        <v>0</v>
      </c>
      <c r="I56" s="13"/>
      <c r="J56" s="31"/>
    </row>
    <row r="57" spans="1:12" s="32" customFormat="1" ht="31.5" outlineLevel="3" x14ac:dyDescent="0.25">
      <c r="A57" s="27"/>
      <c r="B57" s="9" t="s">
        <v>129</v>
      </c>
      <c r="C57" s="11" t="s">
        <v>74</v>
      </c>
      <c r="D57" s="11" t="s">
        <v>127</v>
      </c>
      <c r="E57" s="11" t="s">
        <v>2</v>
      </c>
      <c r="F57" s="12">
        <v>189</v>
      </c>
      <c r="G57" s="12"/>
      <c r="H57" s="19">
        <f t="shared" si="1"/>
        <v>0</v>
      </c>
      <c r="I57" s="13"/>
      <c r="J57" s="31"/>
    </row>
    <row r="58" spans="1:12" s="32" customFormat="1" ht="31.5" outlineLevel="3" x14ac:dyDescent="0.25">
      <c r="A58" s="27"/>
      <c r="B58" s="9" t="s">
        <v>130</v>
      </c>
      <c r="C58" s="11" t="s">
        <v>73</v>
      </c>
      <c r="D58" s="11" t="s">
        <v>128</v>
      </c>
      <c r="E58" s="11" t="s">
        <v>2</v>
      </c>
      <c r="F58" s="12">
        <v>10</v>
      </c>
      <c r="G58" s="12"/>
      <c r="H58" s="19">
        <f t="shared" si="1"/>
        <v>0</v>
      </c>
      <c r="I58" s="13"/>
      <c r="J58" s="31"/>
    </row>
    <row r="59" spans="1:12" s="15" customFormat="1" x14ac:dyDescent="0.25">
      <c r="A59" s="70"/>
      <c r="B59" s="71"/>
      <c r="C59" s="72"/>
      <c r="D59" s="72"/>
      <c r="E59" s="71"/>
      <c r="F59" s="73"/>
      <c r="G59" s="74" t="s">
        <v>166</v>
      </c>
      <c r="H59" s="75">
        <f>SUM(H20:H58)</f>
        <v>0</v>
      </c>
      <c r="I59" s="76"/>
      <c r="J59" s="73"/>
      <c r="K59" s="77" t="s">
        <v>37</v>
      </c>
    </row>
    <row r="62" spans="1:12" x14ac:dyDescent="0.25">
      <c r="A62" s="15"/>
      <c r="B62" s="115" t="s">
        <v>19</v>
      </c>
      <c r="C62" s="116"/>
      <c r="D62" s="116"/>
      <c r="E62" s="117"/>
      <c r="F62" s="117"/>
      <c r="G62" s="117"/>
      <c r="H62" s="118"/>
      <c r="I62" s="119"/>
      <c r="J62" s="116"/>
      <c r="K62" s="3"/>
    </row>
    <row r="63" spans="1:12" x14ac:dyDescent="0.25">
      <c r="A63" s="100" t="s">
        <v>14</v>
      </c>
      <c r="B63" s="123" t="s">
        <v>18</v>
      </c>
      <c r="C63" s="123"/>
      <c r="D63" s="123"/>
      <c r="E63" s="123"/>
      <c r="F63" s="123"/>
      <c r="G63" s="123"/>
      <c r="H63" s="123"/>
      <c r="I63" s="123"/>
      <c r="J63" s="123"/>
      <c r="K63" s="123"/>
      <c r="L63" s="123"/>
    </row>
    <row r="64" spans="1:12" ht="52.5" customHeight="1" x14ac:dyDescent="0.25">
      <c r="A64" s="100" t="s">
        <v>14</v>
      </c>
      <c r="B64" s="124" t="s">
        <v>20</v>
      </c>
      <c r="C64" s="124"/>
      <c r="D64" s="124"/>
      <c r="E64" s="124"/>
      <c r="F64" s="124"/>
      <c r="G64" s="124"/>
      <c r="H64" s="124"/>
      <c r="I64" s="124"/>
      <c r="J64" s="124"/>
      <c r="K64" s="4"/>
      <c r="L64" s="4"/>
    </row>
    <row r="65" spans="1:12" x14ac:dyDescent="0.25">
      <c r="A65" s="100" t="s">
        <v>14</v>
      </c>
      <c r="B65" s="123" t="s">
        <v>21</v>
      </c>
      <c r="C65" s="123"/>
      <c r="D65" s="123"/>
      <c r="E65" s="123"/>
      <c r="F65" s="123"/>
      <c r="G65" s="123"/>
      <c r="H65" s="123"/>
      <c r="I65" s="123"/>
      <c r="J65" s="123"/>
      <c r="K65" s="123"/>
      <c r="L65" s="123"/>
    </row>
    <row r="66" spans="1:12" ht="40.5" customHeight="1" x14ac:dyDescent="0.25">
      <c r="A66" s="100" t="s">
        <v>14</v>
      </c>
      <c r="B66" s="125" t="s">
        <v>39</v>
      </c>
      <c r="C66" s="125"/>
      <c r="D66" s="125"/>
      <c r="E66" s="125"/>
      <c r="F66" s="125"/>
      <c r="G66" s="125"/>
      <c r="H66" s="125"/>
      <c r="I66" s="125"/>
      <c r="J66" s="125"/>
      <c r="K66" s="5"/>
      <c r="L66" s="5"/>
    </row>
    <row r="67" spans="1:12" x14ac:dyDescent="0.25">
      <c r="A67" s="100" t="s">
        <v>14</v>
      </c>
      <c r="B67" s="120" t="s">
        <v>98</v>
      </c>
    </row>
    <row r="68" spans="1:12" x14ac:dyDescent="0.25">
      <c r="A68" s="100" t="s">
        <v>14</v>
      </c>
      <c r="B68" s="121" t="s">
        <v>99</v>
      </c>
    </row>
    <row r="69" spans="1:12" x14ac:dyDescent="0.25">
      <c r="A69" s="100" t="s">
        <v>14</v>
      </c>
      <c r="B69" s="121" t="s">
        <v>100</v>
      </c>
    </row>
  </sheetData>
  <mergeCells count="6">
    <mergeCell ref="A11:J11"/>
    <mergeCell ref="A12:J12"/>
    <mergeCell ref="B63:L63"/>
    <mergeCell ref="B64:J64"/>
    <mergeCell ref="B65:L65"/>
    <mergeCell ref="B66:J66"/>
  </mergeCells>
  <pageMargins left="0.31496062992125984" right="0.31496062992125984" top="0.35433070866141736" bottom="0.35433070866141736" header="0.11811023622047245" footer="0.11811023622047245"/>
  <pageSetup paperSize="9" scale="45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ГП-75</vt:lpstr>
      <vt:lpstr>работа</vt:lpstr>
      <vt:lpstr>материалы</vt:lpstr>
      <vt:lpstr>'ГП-75'!Область_печати</vt:lpstr>
      <vt:lpstr>материалы!Область_печати</vt:lpstr>
      <vt:lpstr>работа!Область_печати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Шмакова Ксения Николаевна</dc:creator>
  <cp:lastModifiedBy>Дубейко Марина Викторовна</cp:lastModifiedBy>
  <cp:lastPrinted>2026-06-08T06:20:10Z</cp:lastPrinted>
  <dcterms:created xsi:type="dcterms:W3CDTF">2015-06-05T18:19:34Z</dcterms:created>
  <dcterms:modified xsi:type="dcterms:W3CDTF">2026-09-07T12:18:11Z</dcterms:modified>
</cp:coreProperties>
</file>