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Айвазовский\Автополив ГП-7, ГП-8, ГП-12, ГП-13\"/>
    </mc:Choice>
  </mc:AlternateContent>
  <xr:revisionPtr revIDLastSave="0" documentId="13_ncr:1_{9A6DF08B-67C6-4B40-8BA7-6DCC4E4B895F}" xr6:coauthVersionLast="47" xr6:coauthVersionMax="47" xr10:uidLastSave="{00000000-0000-0000-0000-000000000000}"/>
  <bookViews>
    <workbookView xWindow="0" yWindow="45" windowWidth="28140" windowHeight="14955" tabRatio="806" firstSheet="2" activeTab="2" xr2:uid="{00000000-000D-0000-FFFF-FFFF00000000}"/>
  </bookViews>
  <sheets>
    <sheet name="Спецификация" sheetId="7" state="hidden" r:id="rId1"/>
    <sheet name="Объемы от Васильева" sheetId="8" state="hidden" r:id="rId2"/>
    <sheet name="ЛСР 12.07" sheetId="1" r:id="rId3"/>
    <sheet name="Работы" sheetId="9" r:id="rId4"/>
    <sheet name="Материалы" sheetId="10" r:id="rId5"/>
  </sheets>
  <definedNames>
    <definedName name="_xlnm._FilterDatabase" localSheetId="2" hidden="1">'ЛСР 12.07'!$B$38:$I$146</definedName>
    <definedName name="_xlnm._FilterDatabase" localSheetId="1" hidden="1">'Объемы от Васильева'!$B$38:$I$114</definedName>
    <definedName name="_xlnm._FilterDatabase" localSheetId="0" hidden="1">Спецификация!$B$2:$D$94</definedName>
    <definedName name="_xlnm.Print_Area" localSheetId="2">'ЛСР 12.07'!$A$56:$J$159</definedName>
    <definedName name="_xlnm.Print_Area" localSheetId="1">'Объемы от Васильева'!$A$56:$J$127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5" i="1" l="1"/>
  <c r="J125" i="1" s="1"/>
  <c r="I124" i="1"/>
  <c r="J124" i="1" s="1"/>
  <c r="I123" i="1"/>
  <c r="J123" i="1" s="1"/>
  <c r="I122" i="1"/>
  <c r="J122" i="1" s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3" i="1"/>
  <c r="J103" i="1" s="1"/>
  <c r="I102" i="1"/>
  <c r="J102" i="1" s="1"/>
  <c r="I101" i="1"/>
  <c r="I100" i="1"/>
  <c r="I99" i="1"/>
  <c r="J99" i="1" s="1"/>
  <c r="I98" i="1"/>
  <c r="J98" i="1" s="1"/>
  <c r="I97" i="1"/>
  <c r="I96" i="1"/>
  <c r="J96" i="1" s="1"/>
  <c r="I95" i="1"/>
  <c r="I94" i="1"/>
  <c r="I93" i="1"/>
  <c r="I92" i="1"/>
  <c r="J92" i="1" s="1"/>
  <c r="I91" i="1"/>
  <c r="J91" i="1" s="1"/>
  <c r="I90" i="1"/>
  <c r="J90" i="1" s="1"/>
  <c r="I89" i="1"/>
  <c r="J89" i="1" s="1"/>
  <c r="I88" i="1"/>
  <c r="J88" i="1" s="1"/>
  <c r="I87" i="1"/>
  <c r="J87" i="1" s="1"/>
  <c r="I86" i="1"/>
  <c r="J86" i="1" s="1"/>
  <c r="I85" i="1"/>
  <c r="I84" i="1"/>
  <c r="J84" i="1" s="1"/>
  <c r="I83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3" i="1"/>
  <c r="I32" i="1"/>
  <c r="I31" i="1"/>
  <c r="I30" i="1"/>
  <c r="I29" i="1"/>
  <c r="I28" i="1"/>
  <c r="I27" i="1"/>
  <c r="I136" i="1"/>
  <c r="J136" i="1" s="1"/>
  <c r="I135" i="1"/>
  <c r="J135" i="1" s="1"/>
  <c r="J134" i="1" s="1"/>
  <c r="I129" i="1"/>
  <c r="I107" i="1"/>
  <c r="I37" i="1"/>
  <c r="I18" i="1"/>
  <c r="I25" i="1"/>
  <c r="I24" i="1"/>
  <c r="I23" i="1"/>
  <c r="I22" i="1"/>
  <c r="I21" i="1"/>
  <c r="I20" i="1"/>
  <c r="I19" i="1"/>
  <c r="J138" i="1"/>
  <c r="J137" i="1" s="1"/>
  <c r="J130" i="1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101" i="1"/>
  <c r="J100" i="1"/>
  <c r="J97" i="1"/>
  <c r="J95" i="1"/>
  <c r="J94" i="1"/>
  <c r="J93" i="1"/>
  <c r="J85" i="1"/>
  <c r="J83" i="1"/>
  <c r="J15" i="10"/>
  <c r="J67" i="10"/>
  <c r="J66" i="10"/>
  <c r="J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4" i="10"/>
  <c r="J13" i="10"/>
  <c r="J12" i="10"/>
  <c r="J11" i="10"/>
  <c r="J10" i="10"/>
  <c r="J9" i="10"/>
  <c r="J8" i="10"/>
  <c r="J7" i="10"/>
  <c r="J6" i="10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121" i="1" l="1"/>
  <c r="J21" i="9"/>
  <c r="J133" i="1"/>
  <c r="J93" i="10"/>
  <c r="J82" i="1"/>
  <c r="J37" i="1"/>
  <c r="J36" i="1" s="1"/>
  <c r="J27" i="1"/>
  <c r="J28" i="1"/>
  <c r="J29" i="1"/>
  <c r="J30" i="1"/>
  <c r="J25" i="1"/>
  <c r="J106" i="8"/>
  <c r="J105" i="8"/>
  <c r="J104" i="8"/>
  <c r="J103" i="8"/>
  <c r="J102" i="8" s="1"/>
  <c r="J100" i="8"/>
  <c r="J99" i="8"/>
  <c r="J98" i="8"/>
  <c r="J97" i="8"/>
  <c r="J96" i="8"/>
  <c r="J95" i="8"/>
  <c r="J87" i="8" s="1"/>
  <c r="J109" i="8" s="1"/>
  <c r="J94" i="8"/>
  <c r="J93" i="8"/>
  <c r="J92" i="8"/>
  <c r="J91" i="8"/>
  <c r="J90" i="8"/>
  <c r="J89" i="8"/>
  <c r="J88" i="8"/>
  <c r="J86" i="8"/>
  <c r="J85" i="8" s="1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8" i="8" s="1"/>
  <c r="J39" i="8"/>
  <c r="J37" i="8"/>
  <c r="J36" i="8"/>
  <c r="J35" i="8" s="1"/>
  <c r="J33" i="8"/>
  <c r="J32" i="8"/>
  <c r="J31" i="8"/>
  <c r="J30" i="8"/>
  <c r="J26" i="8" s="1"/>
  <c r="J28" i="8"/>
  <c r="J27" i="8"/>
  <c r="H24" i="8"/>
  <c r="H23" i="8"/>
  <c r="J23" i="8" s="1"/>
  <c r="H22" i="8"/>
  <c r="J22" i="8" s="1"/>
  <c r="H21" i="8"/>
  <c r="J21" i="8" s="1"/>
  <c r="H20" i="8"/>
  <c r="J20" i="8" s="1"/>
  <c r="H19" i="8"/>
  <c r="J19" i="8" s="1"/>
  <c r="J18" i="8"/>
  <c r="H18" i="8"/>
  <c r="J43" i="1"/>
  <c r="J44" i="1"/>
  <c r="J120" i="1"/>
  <c r="H21" i="1"/>
  <c r="H22" i="1"/>
  <c r="H23" i="1"/>
  <c r="H24" i="1"/>
  <c r="J24" i="1" s="1"/>
  <c r="H20" i="1"/>
  <c r="J81" i="1"/>
  <c r="J51" i="1"/>
  <c r="J71" i="1"/>
  <c r="J70" i="1"/>
  <c r="J84" i="8" l="1"/>
  <c r="J17" i="8"/>
  <c r="J16" i="8" s="1"/>
  <c r="J54" i="1"/>
  <c r="J108" i="8" l="1"/>
  <c r="J107" i="8"/>
  <c r="J110" i="8" s="1"/>
  <c r="H19" i="1"/>
  <c r="H18" i="1"/>
  <c r="J69" i="1"/>
  <c r="J131" i="1" l="1"/>
  <c r="J129" i="1"/>
  <c r="J128" i="1" s="1"/>
  <c r="J127" i="1" s="1"/>
  <c r="J111" i="1" l="1"/>
  <c r="J112" i="1"/>
  <c r="J113" i="1"/>
  <c r="J114" i="1"/>
  <c r="J115" i="1"/>
  <c r="J116" i="1"/>
  <c r="J117" i="1"/>
  <c r="J118" i="1"/>
  <c r="J119" i="1"/>
  <c r="J110" i="1"/>
  <c r="J109" i="1"/>
  <c r="J107" i="1"/>
  <c r="J106" i="1" s="1"/>
  <c r="J55" i="1"/>
  <c r="J53" i="1"/>
  <c r="J52" i="1"/>
  <c r="J50" i="1"/>
  <c r="J49" i="1"/>
  <c r="J48" i="1"/>
  <c r="J47" i="1"/>
  <c r="J46" i="1"/>
  <c r="J45" i="1"/>
  <c r="J42" i="1"/>
  <c r="J41" i="1"/>
  <c r="J40" i="1"/>
  <c r="J39" i="1"/>
  <c r="J20" i="1"/>
  <c r="J19" i="1"/>
  <c r="J18" i="1"/>
  <c r="J108" i="1" l="1"/>
  <c r="J63" i="1"/>
  <c r="J62" i="1"/>
  <c r="J61" i="1"/>
  <c r="J60" i="1"/>
  <c r="J59" i="1"/>
  <c r="J58" i="1"/>
  <c r="J80" i="1"/>
  <c r="J79" i="1"/>
  <c r="J78" i="1"/>
  <c r="J77" i="1"/>
  <c r="J76" i="1"/>
  <c r="J75" i="1"/>
  <c r="J68" i="1"/>
  <c r="J67" i="1"/>
  <c r="J66" i="1"/>
  <c r="J74" i="1"/>
  <c r="J73" i="1"/>
  <c r="J72" i="1"/>
  <c r="J57" i="1"/>
  <c r="J56" i="1"/>
  <c r="J105" i="1" l="1"/>
  <c r="J65" i="1"/>
  <c r="J64" i="1"/>
  <c r="J38" i="1" s="1"/>
  <c r="J35" i="1" l="1"/>
  <c r="J31" i="1"/>
  <c r="J21" i="1"/>
  <c r="J32" i="1"/>
  <c r="J22" i="1"/>
  <c r="J33" i="1"/>
  <c r="J23" i="1"/>
  <c r="J17" i="1" l="1"/>
  <c r="J140" i="1" s="1"/>
  <c r="J26" i="1"/>
  <c r="J141" i="1" s="1"/>
  <c r="J95" i="10" s="1"/>
  <c r="J16" i="1" l="1"/>
  <c r="J139" i="1" s="1"/>
  <c r="J142" i="1" s="1"/>
  <c r="J23" i="9"/>
</calcChain>
</file>

<file path=xl/sharedStrings.xml><?xml version="1.0" encoding="utf-8"?>
<sst xmlns="http://schemas.openxmlformats.org/spreadsheetml/2006/main" count="1158" uniqueCount="302">
  <si>
    <t>№</t>
  </si>
  <si>
    <t>Наименование</t>
  </si>
  <si>
    <t>шт.</t>
  </si>
  <si>
    <t>компл.</t>
  </si>
  <si>
    <t>Материалы:</t>
  </si>
  <si>
    <t>Пусковой комплект микроорошения XCZ-100-PRF, 1"</t>
  </si>
  <si>
    <t xml:space="preserve">Штуцер XFF соединительный 17 мм-17мм </t>
  </si>
  <si>
    <t>Штуцер XFF угловой 17 мм- 17 мм</t>
  </si>
  <si>
    <t>Штуцер XFF тройник  17 мм- 17 мм- 17 мм</t>
  </si>
  <si>
    <t>Переходник XFF прямой 1/2" НР - 17 мм</t>
  </si>
  <si>
    <t>Тройник XFF переходной 17 мм-1/2" НР- 17 мм</t>
  </si>
  <si>
    <t>Концевая заглушка 700-CF-22</t>
  </si>
  <si>
    <t>Форсунка HE-VAN 8 (радиус от 1.8 до 2.4м) (зеленая)</t>
  </si>
  <si>
    <t>Форсунка HE-VAN 10 (радиус от 2.1 до 3.1м) (синяя)</t>
  </si>
  <si>
    <t>Штуцер резьбовой угол SBE-050 1/2"</t>
  </si>
  <si>
    <t>Тройник для э/м клапанов MTT-100 (1"HP/1"HP/1"BP)</t>
  </si>
  <si>
    <t>Муфта НР 40X1"</t>
  </si>
  <si>
    <t>Тройник 90° 25</t>
  </si>
  <si>
    <t>Тройник 90° 40</t>
  </si>
  <si>
    <t>Отвод 90° 25</t>
  </si>
  <si>
    <t>Отвод 90° 32</t>
  </si>
  <si>
    <t>Отвод 90° 40</t>
  </si>
  <si>
    <t>Тройник 90° ВР 25X1"</t>
  </si>
  <si>
    <t>Тройник 90° редукц. 32X25X32</t>
  </si>
  <si>
    <t xml:space="preserve">Тройник 90° переход. 25X32X25 </t>
  </si>
  <si>
    <t>Муфта соед. 25</t>
  </si>
  <si>
    <t>Муфта соед. 32</t>
  </si>
  <si>
    <t>Муфта соед. 40</t>
  </si>
  <si>
    <t>Трубы ПНД и электрокабель</t>
  </si>
  <si>
    <t>Оборудование водоподготовки</t>
  </si>
  <si>
    <t>Радиомодем импульсный ВТ-100</t>
  </si>
  <si>
    <t>Работы</t>
  </si>
  <si>
    <t xml:space="preserve">Расходный материал + монтажные аксессуары </t>
  </si>
  <si>
    <t xml:space="preserve">Генеральный директор </t>
  </si>
  <si>
    <t xml:space="preserve">_________________/Е.В. Низамова </t>
  </si>
  <si>
    <t>Форсунка 15LCS (Левый угол) (1.2мx4.6 м)</t>
  </si>
  <si>
    <t>Форсунка 15RCS (Правый угол) (1.2мx4.6 м)</t>
  </si>
  <si>
    <t>Датчик дождя RSD-Bex</t>
  </si>
  <si>
    <t>Тройник 90° переход. 32X40X32</t>
  </si>
  <si>
    <t>Врезка в магистральный трубопровод</t>
  </si>
  <si>
    <t>Установочный присоединительный комплект</t>
  </si>
  <si>
    <t>м.</t>
  </si>
  <si>
    <t>ПРИМЕЧАНИЕ:</t>
  </si>
  <si>
    <t>1. В стоимость строительно-монтажных работ входит стоимость по получению акта на проверку пожарного водопровода на водоотдачу</t>
  </si>
  <si>
    <t xml:space="preserve">*Стоимость строительно-монтажных работ (СМР) учитывает прямые затраты, накладные расходы, сметную прибыль,затраты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</si>
  <si>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**Стоимость материалов учитывает стоимость доставки до объекта строительства</t>
  </si>
  <si>
    <t>Подрядчик производит устройство системы автополива согласно схемам устройства, с которыми Подрядчик ознакомлен на момент подписания настоящего Сметного расчета:
- Проект системы автоматического полива ГП-55. 24011-55,56-ГП (ГП-55 Общий план полива. Лист №1); 
- План укладки кабеля ГП-55. (Проект системы автоматического полива. 24011-55,56-ГП. Лист №3); 
- План трубопровода ГП-55. (24011-55,56-ГП. Лист №2);
- Проект системы автоматического полива. ГП-56. 24011-55, 56-ГП (ГП-56 Общий план полива. Лист №1) 
- План укладки кабеля. ГП-56. (Проект системы автоматического полива. 24011-55,56-ГП. Лист №3);
- План трубопровода ГП-56 (24011-55,56-ГП. Лист №2);</t>
  </si>
  <si>
    <t>Приложение №</t>
  </si>
  <si>
    <t>к Договору подряда №</t>
  </si>
  <si>
    <t>СОГЛАСОВАНО:</t>
  </si>
  <si>
    <t xml:space="preserve">УТВЕРЖДЕНО: </t>
  </si>
  <si>
    <t xml:space="preserve">СОГЛАСОВАНО: </t>
  </si>
  <si>
    <t xml:space="preserve">______________/ </t>
  </si>
  <si>
    <t xml:space="preserve">_________________/Е.В.Низамова </t>
  </si>
  <si>
    <t>Локальный сметный расчет №1</t>
  </si>
  <si>
    <t>Марка/ Завод изготовитель</t>
  </si>
  <si>
    <t>Характеристика</t>
  </si>
  <si>
    <t>Ед. изм.</t>
  </si>
  <si>
    <t>Толщина слоя, м/ Площадь, м2</t>
  </si>
  <si>
    <t>Норма расхода</t>
  </si>
  <si>
    <t>Кол.</t>
  </si>
  <si>
    <t>Цена за ед.</t>
  </si>
  <si>
    <t>Сумма</t>
  </si>
  <si>
    <t>Примечание</t>
  </si>
  <si>
    <t>Форма закупа материала</t>
  </si>
  <si>
    <t>12.</t>
  </si>
  <si>
    <t xml:space="preserve">Благоустройство </t>
  </si>
  <si>
    <t>Работа:</t>
  </si>
  <si>
    <t>Монтаж автоматического полива</t>
  </si>
  <si>
    <t>12.07.</t>
  </si>
  <si>
    <t>12.07.01</t>
  </si>
  <si>
    <t>12.07.01.00</t>
  </si>
  <si>
    <t>Прокладка кабеля тип 1</t>
  </si>
  <si>
    <t>Прокладка кабеля тип 2</t>
  </si>
  <si>
    <t>Прокладка трубы тип 1</t>
  </si>
  <si>
    <t>Прокладка трубы тип 2</t>
  </si>
  <si>
    <t>Прокладка трубы тип 3</t>
  </si>
  <si>
    <t>Прокладка трубы тип 4</t>
  </si>
  <si>
    <t>м</t>
  </si>
  <si>
    <t>Прокладка кабеля, трубы</t>
  </si>
  <si>
    <t>Электрокабель тип 1</t>
  </si>
  <si>
    <t>Электрокабель тип 2</t>
  </si>
  <si>
    <t>Труба тип 1</t>
  </si>
  <si>
    <t>Труба тип 2</t>
  </si>
  <si>
    <t>Труба тип 3</t>
  </si>
  <si>
    <t>Труба тип 4</t>
  </si>
  <si>
    <t>Установка оборудования</t>
  </si>
  <si>
    <t>%</t>
  </si>
  <si>
    <t>Капельный шланг тип 2</t>
  </si>
  <si>
    <t>Капельный шланг тип 1</t>
  </si>
  <si>
    <t xml:space="preserve">Стойка держатель для шланга </t>
  </si>
  <si>
    <t xml:space="preserve">Клапан электромагнитный </t>
  </si>
  <si>
    <t xml:space="preserve">Тройник для э/м клапанов </t>
  </si>
  <si>
    <t>Контроллер</t>
  </si>
  <si>
    <t>Датчик дождя</t>
  </si>
  <si>
    <t>12.07.03</t>
  </si>
  <si>
    <t>12.07.03.00</t>
  </si>
  <si>
    <t>комплекс</t>
  </si>
  <si>
    <t xml:space="preserve">Счетчик воды </t>
  </si>
  <si>
    <t xml:space="preserve">Радиомодем </t>
  </si>
  <si>
    <t>Фасонные материалы (воздушный/вакуумный клапан, муфта, штуцера, переходник, тройник, монтажный инструмент для штуцеров, концевая заглушка, самопробивной эмиттер, форсунки, муфты)</t>
  </si>
  <si>
    <t>Тройник тип 1</t>
  </si>
  <si>
    <t>Тройник тип 2</t>
  </si>
  <si>
    <t>Тройник тип 3</t>
  </si>
  <si>
    <t>Тройник тип 4</t>
  </si>
  <si>
    <t>Тройник тип 5</t>
  </si>
  <si>
    <t>Тройник тип 6</t>
  </si>
  <si>
    <t>Тройник тип 7</t>
  </si>
  <si>
    <t>Тройник тип 8</t>
  </si>
  <si>
    <t>Тройник тип 9</t>
  </si>
  <si>
    <t>Тройник тип 10</t>
  </si>
  <si>
    <t>Тройник тип 11</t>
  </si>
  <si>
    <t>Тройник тип 12</t>
  </si>
  <si>
    <t>Тройник тип 13</t>
  </si>
  <si>
    <t>Тройник тип 14</t>
  </si>
  <si>
    <t>Отвод тип 1</t>
  </si>
  <si>
    <t>Отвод тип 2</t>
  </si>
  <si>
    <t>Отвод тип 3</t>
  </si>
  <si>
    <t>Отвод тип 4</t>
  </si>
  <si>
    <t>Отвод тип 5</t>
  </si>
  <si>
    <t>Отвод тип 6</t>
  </si>
  <si>
    <t>Отвод тип 7</t>
  </si>
  <si>
    <t>Отвод тип 8</t>
  </si>
  <si>
    <t>Отвод тип 9</t>
  </si>
  <si>
    <t>ИТОГО по ЛСР, в тч НДС:</t>
  </si>
  <si>
    <t>Либо указать: Без НДС</t>
  </si>
  <si>
    <t>в тч НДС:</t>
  </si>
  <si>
    <t>Либо указать: нет</t>
  </si>
  <si>
    <t>в тч стоимость работ:</t>
  </si>
  <si>
    <t>в тч стоимость материалов:</t>
  </si>
  <si>
    <t>12.07.02</t>
  </si>
  <si>
    <t>12.07.02.00</t>
  </si>
  <si>
    <t>12.07.04</t>
  </si>
  <si>
    <t>12.07.04.00</t>
  </si>
  <si>
    <t>-</t>
  </si>
  <si>
    <t>ПНР</t>
  </si>
  <si>
    <t>Пусконаладочные работы</t>
  </si>
  <si>
    <t>Комплекс</t>
  </si>
  <si>
    <t>XCZ-100-PRF, 1"</t>
  </si>
  <si>
    <t xml:space="preserve">Пусковой комплект микроорошения </t>
  </si>
  <si>
    <t xml:space="preserve">без капельниц 16 мм, бухта 100 м, коричневый </t>
  </si>
  <si>
    <t xml:space="preserve"> компенсированный 16 мм, шаг капельниц 33 см, расход 2,2 л/ч (бухта 100 м) коричневый</t>
  </si>
  <si>
    <t>шт</t>
  </si>
  <si>
    <t xml:space="preserve">Капельный шланг без капельниц 16 мм, бухта 100 м, коричневый </t>
  </si>
  <si>
    <t>Клапан электромагнитный 100-HVF 1" ВР с регуляцией потока</t>
  </si>
  <si>
    <t xml:space="preserve">Муфта ВР 32X1" </t>
  </si>
  <si>
    <t>Тройник 90° 32</t>
  </si>
  <si>
    <t>Тройник 90° ВР 32X1/2"</t>
  </si>
  <si>
    <t>Тройник 90° ВР 32X1"</t>
  </si>
  <si>
    <t xml:space="preserve">ФумЛента </t>
  </si>
  <si>
    <t>м.п.</t>
  </si>
  <si>
    <t>Обвязка в подвальном помещении и врезка в магистральный трубопровод</t>
  </si>
  <si>
    <t>Кран шаровый со сгоном 1 1/4"</t>
  </si>
  <si>
    <t>Регулятор давления 1 1/4" с манометром</t>
  </si>
  <si>
    <t>Фильтр сетчатый 1 1/4"</t>
  </si>
  <si>
    <t>Счетчик воды универсальный многоструйный "Пульсар" Ду-32</t>
  </si>
  <si>
    <t xml:space="preserve">Установочный присоединительный комплект </t>
  </si>
  <si>
    <t>Обратный клапан 1 1/4"</t>
  </si>
  <si>
    <t>Продувочный узел</t>
  </si>
  <si>
    <t>Труба ПНД 110 (закладная)</t>
  </si>
  <si>
    <t>Транспортные расходы</t>
  </si>
  <si>
    <t>Монтаж системы автоматического полива</t>
  </si>
  <si>
    <t>Пусконаладочные системы автоматического полива</t>
  </si>
  <si>
    <t>Земляные работы</t>
  </si>
  <si>
    <t>Вывоз мусора</t>
  </si>
  <si>
    <t xml:space="preserve">12-16 мм </t>
  </si>
  <si>
    <t>100-HVF 1" ВР с регуляцией потока</t>
  </si>
  <si>
    <t>MTT-100 (1"HP/1"HP/1"BP)</t>
  </si>
  <si>
    <t>RSD-Bex</t>
  </si>
  <si>
    <t>90° ВР 25X1/2"</t>
  </si>
  <si>
    <t>90° ВР 25X1"</t>
  </si>
  <si>
    <t xml:space="preserve"> 90° ВР 32X1/2"</t>
  </si>
  <si>
    <t>90° НР 32X1"</t>
  </si>
  <si>
    <t>90° ВР 32X1"</t>
  </si>
  <si>
    <t>90° редукц. 32X25X32</t>
  </si>
  <si>
    <t xml:space="preserve">90° переход. 25X32X25 </t>
  </si>
  <si>
    <t>90° переход. 32X40X32</t>
  </si>
  <si>
    <t>90° 25</t>
  </si>
  <si>
    <t>90° 32</t>
  </si>
  <si>
    <t>90° 40</t>
  </si>
  <si>
    <t>90° НР 40X1"</t>
  </si>
  <si>
    <t>90° НР 32X3/4"</t>
  </si>
  <si>
    <t>50 ПП *</t>
  </si>
  <si>
    <t>40 (1m) ПЭ-100 SDR 13,6</t>
  </si>
  <si>
    <t>32 (1m) ПЭ-100 SDR 13,6</t>
  </si>
  <si>
    <t>25 (1m) ПЭ-100 SDR 13,6</t>
  </si>
  <si>
    <t>ПНД 110 (закладная)</t>
  </si>
  <si>
    <t>Кран шаровый</t>
  </si>
  <si>
    <t>со сгоном 1 1/4"</t>
  </si>
  <si>
    <t xml:space="preserve">Регулятор давления </t>
  </si>
  <si>
    <t>1 1/4" с манометром</t>
  </si>
  <si>
    <t>универсальный многоструйный "Пульсар" Ду-32</t>
  </si>
  <si>
    <t>импульсный ВТ-100</t>
  </si>
  <si>
    <t>1 1/4"</t>
  </si>
  <si>
    <t>Трубная изоляция</t>
  </si>
  <si>
    <t xml:space="preserve">Фильтр сетчатый </t>
  </si>
  <si>
    <t>Прочие материалы (муфта, тройник, угол, футорка, ниппель, хомут)</t>
  </si>
  <si>
    <t>Алмазное бурение</t>
  </si>
  <si>
    <t>отверстий диам. до 110 мм</t>
  </si>
  <si>
    <t>Форсунка HE-VAN 15 (радиус от 3,4 до 4,6м) (черная)</t>
  </si>
  <si>
    <t>Доп. модуль для контроллера серии ESP-4ME (3 станции)</t>
  </si>
  <si>
    <t>Доп. модуль для контроллера серии ESP-4ME (6 станций)</t>
  </si>
  <si>
    <t>Тройник 90° ВР 25X1/2</t>
  </si>
  <si>
    <t>Доп. модуль для контроллера</t>
  </si>
  <si>
    <t>серии ESP-4ME (3 станции)</t>
  </si>
  <si>
    <t>серии ESP-4ME (6 станций)</t>
  </si>
  <si>
    <t xml:space="preserve">Обратный клапан </t>
  </si>
  <si>
    <t xml:space="preserve">Коннектор </t>
  </si>
  <si>
    <t>SCOTCHLOK 314</t>
  </si>
  <si>
    <t>Короб со встроенным метал. краном с наружной резьбой 3/4"</t>
  </si>
  <si>
    <t>Короб LARGE JUNIOR Юниор</t>
  </si>
  <si>
    <t>Короб STANDART Стандарт</t>
  </si>
  <si>
    <t xml:space="preserve"> 90° ВР 32X1-1/4</t>
  </si>
  <si>
    <t>90° ВР 32X1-1/4</t>
  </si>
  <si>
    <t>90° ВР 40X1</t>
  </si>
  <si>
    <t xml:space="preserve">Тройник 90° ВР 40X1-1/2" переход с ПП на ПНД </t>
  </si>
  <si>
    <t xml:space="preserve">90° ВР 40X1-1/2" переход с ПП на ПНД </t>
  </si>
  <si>
    <t>Тройник тип 15</t>
  </si>
  <si>
    <t>Тройник тип 16</t>
  </si>
  <si>
    <t>XFF переходной 17 мм-1/2" НР- 17 мм</t>
  </si>
  <si>
    <t>ESP4ME3EUR наружный монтаж, от 4 до 22 станций</t>
  </si>
  <si>
    <t xml:space="preserve"> ESP-TM2 внутренний монтаж (12 станций)</t>
  </si>
  <si>
    <t xml:space="preserve">Дождеватель </t>
  </si>
  <si>
    <t>90° с ВР 32X1/2</t>
  </si>
  <si>
    <t>Отвод тип 10</t>
  </si>
  <si>
    <t>90° с НР 40X1 1/4"</t>
  </si>
  <si>
    <t xml:space="preserve">Сверхгибкая ПЭ труба для отводов (30 м) </t>
  </si>
  <si>
    <t>ВВГ/ПВС 2х1 (1m) ГОСТ</t>
  </si>
  <si>
    <t>ВВГ/ПВС 5х1 (1m) ГОСТ</t>
  </si>
  <si>
    <t xml:space="preserve"> 32 ПП</t>
  </si>
  <si>
    <t>Труба тип 5</t>
  </si>
  <si>
    <t>Прокладка трубы тип 5</t>
  </si>
  <si>
    <t>ПНД 63 (закладная)</t>
  </si>
  <si>
    <t>Энергофлекс 54*13 мм</t>
  </si>
  <si>
    <t>Энергофлекс 35*13 мм</t>
  </si>
  <si>
    <r>
      <t>Оборудование</t>
    </r>
    <r>
      <rPr>
        <b/>
        <sz val="11"/>
        <color indexed="57"/>
        <rFont val="Times New Roman"/>
        <family val="1"/>
        <charset val="204"/>
      </rPr>
      <t xml:space="preserve"> </t>
    </r>
    <r>
      <rPr>
        <b/>
        <sz val="8"/>
        <color indexed="17"/>
        <rFont val="Verdana"/>
        <family val="2"/>
        <charset val="204"/>
      </rPr>
      <t/>
    </r>
  </si>
  <si>
    <t>Количество</t>
  </si>
  <si>
    <t>Шланг капельного полива компенсированный  PC 16мм, шаг капельниц 33 см, расход 2,2 л/ч (бухта 100 м) коричневый</t>
  </si>
  <si>
    <t>Стойка держатель для шланга 12-16 мм</t>
  </si>
  <si>
    <t>Дождеватель 1804</t>
  </si>
  <si>
    <t>Форсунка 18 VAN (радиус от 4.3 до 5.5м) (бежевая)</t>
  </si>
  <si>
    <t>Форсунка HE-VAN 12 (радиус от 2,7 до 3,7м) (коричневая)</t>
  </si>
  <si>
    <r>
      <t>Сверхгибкая ПЭ труба для отводов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 xml:space="preserve">(30 м) </t>
    </r>
  </si>
  <si>
    <t>Коннектор SCOTCHLOK 314</t>
  </si>
  <si>
    <t>Контроллер ESP-TM2 внутренний монтаж (12 станций)</t>
  </si>
  <si>
    <t>Контроллер ESP4ME3EUR наружный монтаж, от 4 до 22 станций</t>
  </si>
  <si>
    <t xml:space="preserve">Муфта ВР 40X1-1/2" переход с ПП на ПНД </t>
  </si>
  <si>
    <t>Тройник 90° ВР 32X1-1/4</t>
  </si>
  <si>
    <t>Тройник 90° ВР 40X1</t>
  </si>
  <si>
    <t>Отвод 90° с НР 32X1"</t>
  </si>
  <si>
    <t>Отвод 90° с НР 32X3/4"</t>
  </si>
  <si>
    <t>Отвод 90° с НР 40X1 1/4"</t>
  </si>
  <si>
    <t>Отвод 90° с НР 40X1"</t>
  </si>
  <si>
    <t>Отвод 90° с ВР 25X1/2"</t>
  </si>
  <si>
    <t>Отвод 90° с ВР 32X1/2</t>
  </si>
  <si>
    <t>Отвод 90° с ВР 32X1"</t>
  </si>
  <si>
    <t>Тройник 90° с НР 40X1"</t>
  </si>
  <si>
    <t>Муфта редук. 32X25</t>
  </si>
  <si>
    <t>Фитинги для обвязки в подвале и врезки в магистральный трубопровод</t>
  </si>
  <si>
    <t>комплект (2)</t>
  </si>
  <si>
    <t>Муфта ПП 50*1 1/4" ВР с американкой</t>
  </si>
  <si>
    <t>Хомут трубный 1 1/2" с резинкой, дюбелем</t>
  </si>
  <si>
    <t>Хомут трубный 1" с резинкой, дюбелем</t>
  </si>
  <si>
    <t>Трубная изоляция Энергофлекс 54*13 мм</t>
  </si>
  <si>
    <t>Трубная изоляция Энергофлекс 35*13 мм</t>
  </si>
  <si>
    <t>Скотч армированный</t>
  </si>
  <si>
    <t>Алмазное бурение отверстий</t>
  </si>
  <si>
    <t>Труба ПНД 63 (закладная)</t>
  </si>
  <si>
    <t>Электрокабель ВВГ/ПВС 2х1 (1m) ГОСТ</t>
  </si>
  <si>
    <t>Электрокабель ВВГ/ПВС 5х1 (1m) ГОСТ</t>
  </si>
  <si>
    <t xml:space="preserve">Труба 40 (1m) SDR 13,6 </t>
  </si>
  <si>
    <t xml:space="preserve">Труба 32 (1m) SDR 13,6 </t>
  </si>
  <si>
    <t xml:space="preserve">Труба 25 (1m) SDR 13,6 </t>
  </si>
  <si>
    <t>Труба 50 ПП</t>
  </si>
  <si>
    <t>Труба 32 ПП</t>
  </si>
  <si>
    <t>_________________/</t>
  </si>
  <si>
    <t>Труба 50 ПП *</t>
  </si>
  <si>
    <t>Кабель ВВГ/ПВС 2х1 (1m) ГОСТ</t>
  </si>
  <si>
    <t>Кабель ВВГ/ПВС 5х1 (1m) ГОСТ</t>
  </si>
  <si>
    <t>Труба 40 (1m) ПЭ-100 SDR 13,6</t>
  </si>
  <si>
    <t>Труба 32 (1m) ПЭ-100 SDR 13,6</t>
  </si>
  <si>
    <t>Труба 25 (1m) ПЭ-100 SDR 13,6</t>
  </si>
  <si>
    <t>Капельный шланг компенсированный 16 мм, шаг капельниц 33 см, расход 2,2 л/ч (бухта 100 м) коричневый</t>
  </si>
  <si>
    <t xml:space="preserve">Стойка держатель для шланга 12-16 мм </t>
  </si>
  <si>
    <t>Клапан электромагнитный  100-HVF 1" ВР с регуляцией потока</t>
  </si>
  <si>
    <t>Тройник 90° ВР 25X1/2"</t>
  </si>
  <si>
    <t>Тройник 90° НР 40X1"</t>
  </si>
  <si>
    <t>Отвод 90° НР 32X1"</t>
  </si>
  <si>
    <t>Отвод 90° НР 40X1"</t>
  </si>
  <si>
    <t>Отвод 90° НР 32X3/4"</t>
  </si>
  <si>
    <t>Отвод 90° ВР 25X1/2"</t>
  </si>
  <si>
    <t>Отвод 90° ВР 32X1"</t>
  </si>
  <si>
    <t>указать %</t>
  </si>
  <si>
    <t>Расконсервация</t>
  </si>
  <si>
    <t>12.07.99</t>
  </si>
  <si>
    <t>Прочие работы</t>
  </si>
  <si>
    <t>12.07.99.00</t>
  </si>
  <si>
    <t>Консервация</t>
  </si>
  <si>
    <t>Материалы</t>
  </si>
  <si>
    <r>
      <rPr>
        <b/>
        <sz val="12"/>
        <color rgb="FF000000"/>
        <rFont val="Times New Roman"/>
        <family val="1"/>
        <charset val="204"/>
      </rPr>
      <t xml:space="preserve">Фасонные материалы </t>
    </r>
    <r>
      <rPr>
        <sz val="12"/>
        <color indexed="8"/>
        <rFont val="Times New Roman"/>
        <family val="1"/>
        <charset val="204"/>
      </rPr>
      <t>(штуцера, переходники, заглушки, форсунки, тройники, муфты, фумлента)</t>
    </r>
  </si>
  <si>
    <r>
      <rPr>
        <b/>
        <sz val="12"/>
        <color rgb="FF000000"/>
        <rFont val="Times New Roman"/>
        <family val="1"/>
        <charset val="204"/>
      </rPr>
      <t>Прочие материалы</t>
    </r>
    <r>
      <rPr>
        <sz val="12"/>
        <color indexed="8"/>
        <rFont val="Times New Roman"/>
        <family val="1"/>
        <charset val="204"/>
      </rPr>
      <t xml:space="preserve"> (муфты, тройники, монтажные аксессуары, хомуты, скотч, фитинги для обвязки в подвале и врезки в магистральный трубопровод)</t>
    </r>
  </si>
  <si>
    <t>Локальный сметный расчет №1 Монтаж автоматического полива ГП-7, ГП-8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</si>
</sst>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2]\ #,##0.00"/>
    <numFmt numFmtId="165" formatCode="#,##0.000"/>
    <numFmt numFmtId="166" formatCode="#,##0.000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ahoma"/>
      <family val="2"/>
      <charset val="204"/>
    </font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57"/>
      <name val="Times New Roman"/>
      <family val="1"/>
      <charset val="204"/>
    </font>
    <font>
      <b/>
      <sz val="8"/>
      <color indexed="17"/>
      <name val="Verdana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BB9C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5" fillId="0" borderId="0"/>
    <xf numFmtId="0" fontId="6" fillId="0" borderId="0"/>
    <xf numFmtId="0" fontId="7" fillId="5" borderId="0" applyNumberFormat="0" applyBorder="0" applyAlignment="0" applyProtection="0"/>
    <xf numFmtId="0" fontId="7" fillId="6" borderId="0" applyNumberFormat="0" applyBorder="0" applyAlignment="0" applyProtection="0"/>
  </cellStyleXfs>
  <cellXfs count="19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9" fontId="8" fillId="4" borderId="0" xfId="0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/>
    <xf numFmtId="165" fontId="8" fillId="0" borderId="0" xfId="0" applyNumberFormat="1" applyFont="1"/>
    <xf numFmtId="165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0" fontId="8" fillId="0" borderId="0" xfId="0" applyFont="1"/>
    <xf numFmtId="4" fontId="8" fillId="0" borderId="0" xfId="0" applyNumberFormat="1" applyFont="1"/>
    <xf numFmtId="0" fontId="8" fillId="0" borderId="0" xfId="0" applyFont="1" applyAlignment="1">
      <alignment horizontal="right"/>
    </xf>
    <xf numFmtId="4" fontId="9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vertical="center"/>
    </xf>
    <xf numFmtId="165" fontId="9" fillId="4" borderId="0" xfId="0" applyNumberFormat="1" applyFont="1" applyFill="1" applyAlignment="1">
      <alignment vertical="center"/>
    </xf>
    <xf numFmtId="4" fontId="8" fillId="0" borderId="0" xfId="0" applyNumberFormat="1" applyFont="1" applyAlignment="1">
      <alignment horizontal="center" vertical="center"/>
    </xf>
    <xf numFmtId="165" fontId="9" fillId="4" borderId="0" xfId="0" applyNumberFormat="1" applyFont="1" applyFill="1" applyAlignment="1">
      <alignment horizontal="center" vertical="center"/>
    </xf>
    <xf numFmtId="49" fontId="8" fillId="0" borderId="0" xfId="0" applyNumberFormat="1" applyFont="1" applyAlignment="1">
      <alignment horizontal="center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165" fontId="9" fillId="0" borderId="0" xfId="0" applyNumberFormat="1" applyFont="1"/>
    <xf numFmtId="4" fontId="9" fillId="0" borderId="0" xfId="0" applyNumberFormat="1" applyFont="1" applyAlignment="1">
      <alignment horizontal="center"/>
    </xf>
    <xf numFmtId="0" fontId="9" fillId="4" borderId="0" xfId="0" applyFont="1" applyFill="1"/>
    <xf numFmtId="4" fontId="8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8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" fontId="11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 inden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4" fontId="11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165" fontId="9" fillId="8" borderId="1" xfId="0" applyNumberFormat="1" applyFont="1" applyFill="1" applyBorder="1" applyAlignment="1">
      <alignment horizontal="center" vertical="center" wrapText="1"/>
    </xf>
    <xf numFmtId="4" fontId="9" fillId="8" borderId="1" xfId="0" applyNumberFormat="1" applyFont="1" applyFill="1" applyBorder="1" applyAlignment="1">
      <alignment horizontal="center" vertical="center" wrapText="1"/>
    </xf>
    <xf numFmtId="4" fontId="11" fillId="8" borderId="1" xfId="4" applyNumberFormat="1" applyFont="1" applyFill="1" applyBorder="1" applyAlignment="1">
      <alignment horizontal="center" vertical="center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vertical="center" wrapText="1"/>
    </xf>
    <xf numFmtId="4" fontId="8" fillId="9" borderId="1" xfId="0" applyNumberFormat="1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 wrapText="1"/>
    </xf>
    <xf numFmtId="4" fontId="8" fillId="10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8" fillId="9" borderId="1" xfId="0" applyFont="1" applyFill="1" applyBorder="1" applyAlignment="1">
      <alignment horizontal="right" vertical="center"/>
    </xf>
    <xf numFmtId="0" fontId="13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right" vertical="center"/>
    </xf>
    <xf numFmtId="4" fontId="13" fillId="8" borderId="1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11" borderId="4" xfId="0" applyFont="1" applyFill="1" applyBorder="1" applyAlignment="1">
      <alignment vertical="center" wrapText="1"/>
    </xf>
    <xf numFmtId="0" fontId="1" fillId="11" borderId="1" xfId="0" applyFont="1" applyFill="1" applyBorder="1"/>
    <xf numFmtId="0" fontId="1" fillId="11" borderId="9" xfId="0" applyFont="1" applyFill="1" applyBorder="1"/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0" fillId="0" borderId="1" xfId="0" applyBorder="1"/>
    <xf numFmtId="0" fontId="1" fillId="0" borderId="6" xfId="0" applyFont="1" applyBorder="1" applyAlignment="1">
      <alignment horizontal="center" vertical="center"/>
    </xf>
    <xf numFmtId="0" fontId="1" fillId="11" borderId="7" xfId="0" applyFont="1" applyFill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164" fontId="17" fillId="0" borderId="16" xfId="1" applyFont="1" applyBorder="1" applyAlignment="1">
      <alignment horizontal="center" vertical="center"/>
    </xf>
    <xf numFmtId="0" fontId="4" fillId="12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1" fontId="3" fillId="12" borderId="17" xfId="1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1" fontId="3" fillId="12" borderId="18" xfId="1" applyNumberFormat="1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left" vertical="center" wrapText="1"/>
    </xf>
    <xf numFmtId="0" fontId="4" fillId="11" borderId="5" xfId="0" applyFont="1" applyFill="1" applyBorder="1" applyAlignment="1">
      <alignment horizontal="left" vertical="center" wrapText="1"/>
    </xf>
    <xf numFmtId="1" fontId="3" fillId="11" borderId="18" xfId="1" applyNumberFormat="1" applyFont="1" applyFill="1" applyBorder="1" applyAlignment="1">
      <alignment horizontal="center" vertical="center"/>
    </xf>
    <xf numFmtId="1" fontId="1" fillId="11" borderId="18" xfId="1" applyNumberFormat="1" applyFont="1" applyFill="1" applyBorder="1" applyAlignment="1">
      <alignment horizontal="center" vertical="center"/>
    </xf>
    <xf numFmtId="1" fontId="1" fillId="12" borderId="18" xfId="1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vertical="center" wrapText="1"/>
    </xf>
    <xf numFmtId="0" fontId="1" fillId="11" borderId="5" xfId="0" applyFont="1" applyFill="1" applyBorder="1" applyAlignment="1">
      <alignment vertical="center" wrapText="1"/>
    </xf>
    <xf numFmtId="164" fontId="3" fillId="12" borderId="5" xfId="1" applyFont="1" applyFill="1" applyBorder="1" applyAlignment="1">
      <alignment vertical="center"/>
    </xf>
    <xf numFmtId="164" fontId="3" fillId="4" borderId="1" xfId="1" applyFont="1" applyFill="1" applyBorder="1" applyAlignment="1">
      <alignment horizontal="center" vertical="center"/>
    </xf>
    <xf numFmtId="164" fontId="3" fillId="12" borderId="8" xfId="1" applyFont="1" applyFill="1" applyBorder="1" applyAlignment="1">
      <alignment vertical="center"/>
    </xf>
    <xf numFmtId="164" fontId="3" fillId="4" borderId="9" xfId="1" applyFont="1" applyFill="1" applyBorder="1" applyAlignment="1">
      <alignment horizontal="center" vertical="center"/>
    </xf>
    <xf numFmtId="1" fontId="3" fillId="12" borderId="19" xfId="1" applyNumberFormat="1" applyFont="1" applyFill="1" applyBorder="1" applyAlignment="1">
      <alignment horizontal="center" vertical="center"/>
    </xf>
    <xf numFmtId="164" fontId="3" fillId="4" borderId="0" xfId="1" applyFont="1" applyFill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/>
    </xf>
    <xf numFmtId="1" fontId="9" fillId="4" borderId="1" xfId="1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1" fontId="11" fillId="4" borderId="1" xfId="1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9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4" fontId="13" fillId="13" borderId="1" xfId="0" applyNumberFormat="1" applyFont="1" applyFill="1" applyBorder="1" applyAlignment="1">
      <alignment horizontal="center" vertical="center" wrapText="1"/>
    </xf>
    <xf numFmtId="4" fontId="9" fillId="13" borderId="1" xfId="0" applyNumberFormat="1" applyFont="1" applyFill="1" applyBorder="1" applyAlignment="1">
      <alignment horizontal="center" vertical="center" wrapText="1"/>
    </xf>
    <xf numFmtId="49" fontId="20" fillId="9" borderId="1" xfId="0" applyNumberFormat="1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vertical="center" wrapText="1"/>
    </xf>
    <xf numFmtId="0" fontId="20" fillId="9" borderId="1" xfId="0" applyFont="1" applyFill="1" applyBorder="1" applyAlignment="1">
      <alignment horizontal="center" vertical="center" wrapText="1"/>
    </xf>
    <xf numFmtId="49" fontId="20" fillId="10" borderId="1" xfId="0" applyNumberFormat="1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vertical="center" wrapText="1"/>
    </xf>
    <xf numFmtId="4" fontId="20" fillId="10" borderId="1" xfId="0" applyNumberFormat="1" applyFont="1" applyFill="1" applyBorder="1" applyAlignment="1">
      <alignment horizontal="center" vertical="center" wrapText="1"/>
    </xf>
    <xf numFmtId="49" fontId="20" fillId="8" borderId="1" xfId="0" applyNumberFormat="1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vertical="center" wrapText="1"/>
    </xf>
    <xf numFmtId="4" fontId="20" fillId="8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" fontId="20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" fontId="1" fillId="0" borderId="1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right" vertical="center"/>
    </xf>
    <xf numFmtId="4" fontId="13" fillId="0" borderId="0" xfId="0" applyNumberFormat="1" applyFont="1" applyAlignment="1">
      <alignment horizontal="center" vertical="center" wrapText="1"/>
    </xf>
    <xf numFmtId="0" fontId="15" fillId="3" borderId="14" xfId="0" applyFont="1" applyFill="1" applyBorder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0" fontId="15" fillId="3" borderId="15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15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/>
    </xf>
    <xf numFmtId="0" fontId="15" fillId="2" borderId="0" xfId="0" applyFont="1" applyFill="1" applyAlignment="1">
      <alignment horizontal="left"/>
    </xf>
    <xf numFmtId="0" fontId="15" fillId="2" borderId="15" xfId="0" applyFont="1" applyFill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49" fontId="8" fillId="14" borderId="1" xfId="0" applyNumberFormat="1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left" vertical="center" wrapText="1"/>
    </xf>
    <xf numFmtId="0" fontId="11" fillId="14" borderId="1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 wrapText="1"/>
    </xf>
    <xf numFmtId="1" fontId="11" fillId="14" borderId="1" xfId="1" applyNumberFormat="1" applyFont="1" applyFill="1" applyBorder="1" applyAlignment="1">
      <alignment horizontal="center" vertical="center"/>
    </xf>
    <xf numFmtId="4" fontId="11" fillId="14" borderId="1" xfId="0" applyNumberFormat="1" applyFont="1" applyFill="1" applyBorder="1" applyAlignment="1">
      <alignment horizontal="center" vertical="center"/>
    </xf>
    <xf numFmtId="4" fontId="9" fillId="14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</cellXfs>
  <cellStyles count="5">
    <cellStyle name="60% — акцент1" xfId="4" builtinId="32"/>
    <cellStyle name="Акцент1" xfId="3" builtinId="29"/>
    <cellStyle name="Обычный" xfId="0" builtinId="0"/>
    <cellStyle name="Обычный 2 2" xfId="2" xr:uid="{00000000-0005-0000-0000-000003000000}"/>
    <cellStyle name="Обычный_Сметы" xfId="1" xr:uid="{00000000-0005-0000-0000-000004000000}"/>
  </cellStyles>
  <dxfs count="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7E2D-076E-46E9-9FD3-6146EFC74122}">
  <dimension ref="A1:F101"/>
  <sheetViews>
    <sheetView topLeftCell="A10" zoomScale="115" zoomScaleNormal="115" workbookViewId="0">
      <selection activeCell="B4" sqref="B4"/>
    </sheetView>
  </sheetViews>
  <sheetFormatPr defaultRowHeight="15" x14ac:dyDescent="0.25"/>
  <cols>
    <col min="2" max="2" width="99.140625" customWidth="1"/>
    <col min="3" max="3" width="17.42578125" customWidth="1"/>
    <col min="4" max="4" width="21.140625" customWidth="1"/>
  </cols>
  <sheetData>
    <row r="1" spans="2:4" ht="15.75" thickBot="1" x14ac:dyDescent="0.3"/>
    <row r="2" spans="2:4" ht="15.75" thickBot="1" x14ac:dyDescent="0.3">
      <c r="B2" s="112" t="s">
        <v>235</v>
      </c>
      <c r="C2" s="112" t="s">
        <v>57</v>
      </c>
      <c r="D2" s="112" t="s">
        <v>236</v>
      </c>
    </row>
    <row r="3" spans="2:4" x14ac:dyDescent="0.25">
      <c r="B3" s="113" t="s">
        <v>5</v>
      </c>
      <c r="C3" s="114" t="s">
        <v>142</v>
      </c>
      <c r="D3" s="115">
        <v>16</v>
      </c>
    </row>
    <row r="4" spans="2:4" x14ac:dyDescent="0.25">
      <c r="B4" s="116" t="s">
        <v>143</v>
      </c>
      <c r="C4" s="117" t="s">
        <v>142</v>
      </c>
      <c r="D4" s="118">
        <v>5</v>
      </c>
    </row>
    <row r="5" spans="2:4" x14ac:dyDescent="0.25">
      <c r="B5" s="119" t="s">
        <v>237</v>
      </c>
      <c r="C5" s="117" t="s">
        <v>142</v>
      </c>
      <c r="D5" s="118">
        <v>84</v>
      </c>
    </row>
    <row r="6" spans="2:4" x14ac:dyDescent="0.25">
      <c r="B6" s="120" t="s">
        <v>6</v>
      </c>
      <c r="C6" s="117" t="s">
        <v>142</v>
      </c>
      <c r="D6" s="121">
        <v>250</v>
      </c>
    </row>
    <row r="7" spans="2:4" x14ac:dyDescent="0.25">
      <c r="B7" s="120" t="s">
        <v>7</v>
      </c>
      <c r="C7" s="117" t="s">
        <v>142</v>
      </c>
      <c r="D7" s="121">
        <v>150</v>
      </c>
    </row>
    <row r="8" spans="2:4" x14ac:dyDescent="0.25">
      <c r="B8" s="120" t="s">
        <v>8</v>
      </c>
      <c r="C8" s="117" t="s">
        <v>142</v>
      </c>
      <c r="D8" s="121">
        <v>750</v>
      </c>
    </row>
    <row r="9" spans="2:4" x14ac:dyDescent="0.25">
      <c r="B9" s="120" t="s">
        <v>9</v>
      </c>
      <c r="C9" s="117" t="s">
        <v>142</v>
      </c>
      <c r="D9" s="121">
        <v>50</v>
      </c>
    </row>
    <row r="10" spans="2:4" x14ac:dyDescent="0.25">
      <c r="B10" s="119" t="s">
        <v>10</v>
      </c>
      <c r="C10" s="117" t="s">
        <v>142</v>
      </c>
      <c r="D10" s="118">
        <v>60</v>
      </c>
    </row>
    <row r="11" spans="2:4" x14ac:dyDescent="0.25">
      <c r="B11" s="119" t="s">
        <v>238</v>
      </c>
      <c r="C11" s="117" t="s">
        <v>142</v>
      </c>
      <c r="D11" s="118">
        <v>7800</v>
      </c>
    </row>
    <row r="12" spans="2:4" x14ac:dyDescent="0.25">
      <c r="B12" s="120" t="s">
        <v>11</v>
      </c>
      <c r="C12" s="117" t="s">
        <v>142</v>
      </c>
      <c r="D12" s="121">
        <v>55</v>
      </c>
    </row>
    <row r="13" spans="2:4" x14ac:dyDescent="0.25">
      <c r="B13" s="119" t="s">
        <v>239</v>
      </c>
      <c r="C13" s="117" t="s">
        <v>142</v>
      </c>
      <c r="D13" s="118">
        <v>270</v>
      </c>
    </row>
    <row r="14" spans="2:4" x14ac:dyDescent="0.25">
      <c r="B14" s="120" t="s">
        <v>35</v>
      </c>
      <c r="C14" s="117" t="s">
        <v>142</v>
      </c>
      <c r="D14" s="121">
        <v>1</v>
      </c>
    </row>
    <row r="15" spans="2:4" x14ac:dyDescent="0.25">
      <c r="B15" s="120" t="s">
        <v>36</v>
      </c>
      <c r="C15" s="117" t="s">
        <v>142</v>
      </c>
      <c r="D15" s="121">
        <v>1</v>
      </c>
    </row>
    <row r="16" spans="2:4" x14ac:dyDescent="0.25">
      <c r="B16" s="120" t="s">
        <v>240</v>
      </c>
      <c r="C16" s="117" t="s">
        <v>142</v>
      </c>
      <c r="D16" s="122">
        <v>17</v>
      </c>
    </row>
    <row r="17" spans="2:4" x14ac:dyDescent="0.25">
      <c r="B17" s="120" t="s">
        <v>12</v>
      </c>
      <c r="C17" s="117" t="s">
        <v>142</v>
      </c>
      <c r="D17" s="121">
        <v>65</v>
      </c>
    </row>
    <row r="18" spans="2:4" x14ac:dyDescent="0.25">
      <c r="B18" s="120" t="s">
        <v>13</v>
      </c>
      <c r="C18" s="117" t="s">
        <v>142</v>
      </c>
      <c r="D18" s="121">
        <v>56</v>
      </c>
    </row>
    <row r="19" spans="2:4" x14ac:dyDescent="0.25">
      <c r="B19" s="120" t="s">
        <v>241</v>
      </c>
      <c r="C19" s="117" t="s">
        <v>142</v>
      </c>
      <c r="D19" s="121">
        <v>93</v>
      </c>
    </row>
    <row r="20" spans="2:4" x14ac:dyDescent="0.25">
      <c r="B20" s="120" t="s">
        <v>199</v>
      </c>
      <c r="C20" s="117" t="s">
        <v>142</v>
      </c>
      <c r="D20" s="121">
        <v>37</v>
      </c>
    </row>
    <row r="21" spans="2:4" x14ac:dyDescent="0.25">
      <c r="B21" s="120" t="s">
        <v>14</v>
      </c>
      <c r="C21" s="117" t="s">
        <v>142</v>
      </c>
      <c r="D21" s="121">
        <v>700</v>
      </c>
    </row>
    <row r="22" spans="2:4" x14ac:dyDescent="0.25">
      <c r="B22" s="119" t="s">
        <v>242</v>
      </c>
      <c r="C22" s="117" t="s">
        <v>142</v>
      </c>
      <c r="D22" s="118">
        <v>7</v>
      </c>
    </row>
    <row r="23" spans="2:4" x14ac:dyDescent="0.25">
      <c r="B23" s="116" t="s">
        <v>144</v>
      </c>
      <c r="C23" s="117" t="s">
        <v>142</v>
      </c>
      <c r="D23" s="118">
        <v>14</v>
      </c>
    </row>
    <row r="24" spans="2:4" x14ac:dyDescent="0.25">
      <c r="B24" s="119" t="s">
        <v>15</v>
      </c>
      <c r="C24" s="117" t="s">
        <v>142</v>
      </c>
      <c r="D24" s="118">
        <v>18</v>
      </c>
    </row>
    <row r="25" spans="2:4" x14ac:dyDescent="0.25">
      <c r="B25" s="119" t="s">
        <v>243</v>
      </c>
      <c r="C25" s="117" t="s">
        <v>142</v>
      </c>
      <c r="D25" s="118">
        <v>85</v>
      </c>
    </row>
    <row r="26" spans="2:4" x14ac:dyDescent="0.25">
      <c r="B26" s="119" t="s">
        <v>209</v>
      </c>
      <c r="C26" s="117" t="s">
        <v>142</v>
      </c>
      <c r="D26" s="118">
        <v>32</v>
      </c>
    </row>
    <row r="27" spans="2:4" x14ac:dyDescent="0.25">
      <c r="B27" s="119" t="s">
        <v>210</v>
      </c>
      <c r="C27" s="117" t="s">
        <v>142</v>
      </c>
      <c r="D27" s="118">
        <v>1</v>
      </c>
    </row>
    <row r="28" spans="2:4" x14ac:dyDescent="0.25">
      <c r="B28" s="119" t="s">
        <v>211</v>
      </c>
      <c r="C28" s="117" t="s">
        <v>142</v>
      </c>
      <c r="D28" s="118">
        <v>14</v>
      </c>
    </row>
    <row r="29" spans="2:4" x14ac:dyDescent="0.25">
      <c r="B29" s="119" t="s">
        <v>244</v>
      </c>
      <c r="C29" s="117" t="s">
        <v>142</v>
      </c>
      <c r="D29" s="118">
        <v>1</v>
      </c>
    </row>
    <row r="30" spans="2:4" x14ac:dyDescent="0.25">
      <c r="B30" s="119" t="s">
        <v>245</v>
      </c>
      <c r="C30" s="117" t="s">
        <v>142</v>
      </c>
      <c r="D30" s="118">
        <v>1</v>
      </c>
    </row>
    <row r="31" spans="2:4" x14ac:dyDescent="0.25">
      <c r="B31" s="119" t="s">
        <v>200</v>
      </c>
      <c r="C31" s="117" t="s">
        <v>142</v>
      </c>
      <c r="D31" s="118">
        <v>1</v>
      </c>
    </row>
    <row r="32" spans="2:4" x14ac:dyDescent="0.25">
      <c r="B32" s="119" t="s">
        <v>201</v>
      </c>
      <c r="C32" s="117" t="s">
        <v>142</v>
      </c>
      <c r="D32" s="118">
        <v>2</v>
      </c>
    </row>
    <row r="33" spans="2:4" x14ac:dyDescent="0.25">
      <c r="B33" s="119" t="s">
        <v>37</v>
      </c>
      <c r="C33" s="117" t="s">
        <v>142</v>
      </c>
      <c r="D33" s="118">
        <v>2</v>
      </c>
    </row>
    <row r="34" spans="2:4" x14ac:dyDescent="0.25">
      <c r="B34" s="120" t="s">
        <v>16</v>
      </c>
      <c r="C34" s="117" t="s">
        <v>142</v>
      </c>
      <c r="D34" s="122">
        <v>10</v>
      </c>
    </row>
    <row r="35" spans="2:4" x14ac:dyDescent="0.25">
      <c r="B35" s="120" t="s">
        <v>145</v>
      </c>
      <c r="C35" s="117" t="s">
        <v>142</v>
      </c>
      <c r="D35" s="122">
        <v>12</v>
      </c>
    </row>
    <row r="36" spans="2:4" x14ac:dyDescent="0.25">
      <c r="B36" s="120" t="s">
        <v>246</v>
      </c>
      <c r="C36" s="117" t="s">
        <v>142</v>
      </c>
      <c r="D36" s="122">
        <v>2</v>
      </c>
    </row>
    <row r="37" spans="2:4" x14ac:dyDescent="0.25">
      <c r="B37" s="119" t="s">
        <v>17</v>
      </c>
      <c r="C37" s="117" t="s">
        <v>142</v>
      </c>
      <c r="D37" s="123">
        <v>64</v>
      </c>
    </row>
    <row r="38" spans="2:4" x14ac:dyDescent="0.25">
      <c r="B38" s="119" t="s">
        <v>146</v>
      </c>
      <c r="C38" s="117" t="s">
        <v>142</v>
      </c>
      <c r="D38" s="123">
        <v>25</v>
      </c>
    </row>
    <row r="39" spans="2:4" x14ac:dyDescent="0.25">
      <c r="B39" s="119" t="s">
        <v>18</v>
      </c>
      <c r="C39" s="117" t="s">
        <v>142</v>
      </c>
      <c r="D39" s="123">
        <v>12</v>
      </c>
    </row>
    <row r="40" spans="2:4" x14ac:dyDescent="0.25">
      <c r="B40" s="119" t="s">
        <v>19</v>
      </c>
      <c r="C40" s="117" t="s">
        <v>142</v>
      </c>
      <c r="D40" s="123">
        <v>66</v>
      </c>
    </row>
    <row r="41" spans="2:4" x14ac:dyDescent="0.25">
      <c r="B41" s="119" t="s">
        <v>20</v>
      </c>
      <c r="C41" s="117" t="s">
        <v>142</v>
      </c>
      <c r="D41" s="118">
        <v>42</v>
      </c>
    </row>
    <row r="42" spans="2:4" x14ac:dyDescent="0.25">
      <c r="B42" s="119" t="s">
        <v>21</v>
      </c>
      <c r="C42" s="117" t="s">
        <v>142</v>
      </c>
      <c r="D42" s="123">
        <v>20</v>
      </c>
    </row>
    <row r="43" spans="2:4" x14ac:dyDescent="0.25">
      <c r="B43" s="119" t="s">
        <v>202</v>
      </c>
      <c r="C43" s="117" t="s">
        <v>142</v>
      </c>
      <c r="D43" s="123">
        <v>120</v>
      </c>
    </row>
    <row r="44" spans="2:4" x14ac:dyDescent="0.25">
      <c r="B44" s="119" t="s">
        <v>22</v>
      </c>
      <c r="C44" s="117" t="s">
        <v>142</v>
      </c>
      <c r="D44" s="118">
        <v>15</v>
      </c>
    </row>
    <row r="45" spans="2:4" x14ac:dyDescent="0.25">
      <c r="B45" s="119" t="s">
        <v>147</v>
      </c>
      <c r="C45" s="117" t="s">
        <v>142</v>
      </c>
      <c r="D45" s="123">
        <v>94</v>
      </c>
    </row>
    <row r="46" spans="2:4" x14ac:dyDescent="0.25">
      <c r="B46" s="119" t="s">
        <v>148</v>
      </c>
      <c r="C46" s="117" t="s">
        <v>142</v>
      </c>
      <c r="D46" s="123">
        <v>14</v>
      </c>
    </row>
    <row r="47" spans="2:4" x14ac:dyDescent="0.25">
      <c r="B47" s="119" t="s">
        <v>247</v>
      </c>
      <c r="C47" s="117" t="s">
        <v>142</v>
      </c>
      <c r="D47" s="123">
        <v>13</v>
      </c>
    </row>
    <row r="48" spans="2:4" x14ac:dyDescent="0.25">
      <c r="B48" s="119" t="s">
        <v>248</v>
      </c>
      <c r="C48" s="117" t="s">
        <v>142</v>
      </c>
      <c r="D48" s="123">
        <v>10</v>
      </c>
    </row>
    <row r="49" spans="2:4" x14ac:dyDescent="0.25">
      <c r="B49" s="119" t="s">
        <v>215</v>
      </c>
      <c r="C49" s="117" t="s">
        <v>142</v>
      </c>
      <c r="D49" s="123">
        <v>1</v>
      </c>
    </row>
    <row r="50" spans="2:4" x14ac:dyDescent="0.25">
      <c r="B50" s="119" t="s">
        <v>249</v>
      </c>
      <c r="C50" s="117" t="s">
        <v>142</v>
      </c>
      <c r="D50" s="123">
        <v>28</v>
      </c>
    </row>
    <row r="51" spans="2:4" x14ac:dyDescent="0.25">
      <c r="B51" s="119" t="s">
        <v>250</v>
      </c>
      <c r="C51" s="117" t="s">
        <v>142</v>
      </c>
      <c r="D51" s="123">
        <v>38</v>
      </c>
    </row>
    <row r="52" spans="2:4" x14ac:dyDescent="0.25">
      <c r="B52" s="119" t="s">
        <v>251</v>
      </c>
      <c r="C52" s="117" t="s">
        <v>142</v>
      </c>
      <c r="D52" s="123">
        <v>13</v>
      </c>
    </row>
    <row r="53" spans="2:4" x14ac:dyDescent="0.25">
      <c r="B53" s="119" t="s">
        <v>252</v>
      </c>
      <c r="C53" s="117" t="s">
        <v>142</v>
      </c>
      <c r="D53" s="123">
        <v>15</v>
      </c>
    </row>
    <row r="54" spans="2:4" x14ac:dyDescent="0.25">
      <c r="B54" s="119" t="s">
        <v>253</v>
      </c>
      <c r="C54" s="117" t="s">
        <v>142</v>
      </c>
      <c r="D54" s="123">
        <v>139</v>
      </c>
    </row>
    <row r="55" spans="2:4" x14ac:dyDescent="0.25">
      <c r="B55" s="119" t="s">
        <v>254</v>
      </c>
      <c r="C55" s="117" t="s">
        <v>142</v>
      </c>
      <c r="D55" s="123">
        <v>40</v>
      </c>
    </row>
    <row r="56" spans="2:4" x14ac:dyDescent="0.25">
      <c r="B56" s="119" t="s">
        <v>255</v>
      </c>
      <c r="C56" s="117" t="s">
        <v>142</v>
      </c>
      <c r="D56" s="123">
        <v>10</v>
      </c>
    </row>
    <row r="57" spans="2:4" x14ac:dyDescent="0.25">
      <c r="B57" s="119" t="s">
        <v>256</v>
      </c>
      <c r="C57" s="117" t="s">
        <v>142</v>
      </c>
      <c r="D57" s="123">
        <v>22</v>
      </c>
    </row>
    <row r="58" spans="2:4" x14ac:dyDescent="0.25">
      <c r="B58" s="120" t="s">
        <v>257</v>
      </c>
      <c r="C58" s="117" t="s">
        <v>142</v>
      </c>
      <c r="D58" s="122">
        <v>12</v>
      </c>
    </row>
    <row r="59" spans="2:4" x14ac:dyDescent="0.25">
      <c r="B59" s="119" t="s">
        <v>23</v>
      </c>
      <c r="C59" s="117" t="s">
        <v>142</v>
      </c>
      <c r="D59" s="123">
        <v>63</v>
      </c>
    </row>
    <row r="60" spans="2:4" x14ac:dyDescent="0.25">
      <c r="B60" s="119" t="s">
        <v>24</v>
      </c>
      <c r="C60" s="117" t="s">
        <v>142</v>
      </c>
      <c r="D60" s="123">
        <v>7</v>
      </c>
    </row>
    <row r="61" spans="2:4" x14ac:dyDescent="0.25">
      <c r="B61" s="119" t="s">
        <v>38</v>
      </c>
      <c r="C61" s="117" t="s">
        <v>142</v>
      </c>
      <c r="D61" s="123">
        <v>7</v>
      </c>
    </row>
    <row r="62" spans="2:4" x14ac:dyDescent="0.25">
      <c r="B62" s="120" t="s">
        <v>25</v>
      </c>
      <c r="C62" s="117" t="s">
        <v>142</v>
      </c>
      <c r="D62" s="122">
        <v>33</v>
      </c>
    </row>
    <row r="63" spans="2:4" x14ac:dyDescent="0.25">
      <c r="B63" s="120" t="s">
        <v>26</v>
      </c>
      <c r="C63" s="117" t="s">
        <v>142</v>
      </c>
      <c r="D63" s="122">
        <v>16</v>
      </c>
    </row>
    <row r="64" spans="2:4" x14ac:dyDescent="0.25">
      <c r="B64" s="120" t="s">
        <v>27</v>
      </c>
      <c r="C64" s="117" t="s">
        <v>142</v>
      </c>
      <c r="D64" s="122">
        <v>10</v>
      </c>
    </row>
    <row r="65" spans="1:6" x14ac:dyDescent="0.25">
      <c r="B65" s="120" t="s">
        <v>149</v>
      </c>
      <c r="C65" s="117" t="s">
        <v>142</v>
      </c>
      <c r="D65" s="122">
        <v>75</v>
      </c>
    </row>
    <row r="66" spans="1:6" x14ac:dyDescent="0.25">
      <c r="A66" s="173" t="s">
        <v>151</v>
      </c>
      <c r="B66" s="174"/>
      <c r="C66" s="174"/>
      <c r="D66" s="174"/>
      <c r="E66" s="174"/>
      <c r="F66" s="175"/>
    </row>
    <row r="67" spans="1:6" x14ac:dyDescent="0.25">
      <c r="B67" s="124" t="s">
        <v>258</v>
      </c>
      <c r="C67" s="117" t="s">
        <v>142</v>
      </c>
      <c r="D67" s="121" t="s">
        <v>259</v>
      </c>
    </row>
    <row r="68" spans="1:6" x14ac:dyDescent="0.25">
      <c r="B68" s="125" t="s">
        <v>152</v>
      </c>
      <c r="C68" s="117" t="s">
        <v>142</v>
      </c>
      <c r="D68" s="118">
        <v>8</v>
      </c>
    </row>
    <row r="69" spans="1:6" x14ac:dyDescent="0.25">
      <c r="B69" s="126" t="s">
        <v>260</v>
      </c>
      <c r="C69" s="117" t="s">
        <v>142</v>
      </c>
      <c r="D69" s="121">
        <v>4</v>
      </c>
    </row>
    <row r="70" spans="1:6" x14ac:dyDescent="0.25">
      <c r="B70" s="125" t="s">
        <v>153</v>
      </c>
      <c r="C70" s="117" t="s">
        <v>142</v>
      </c>
      <c r="D70" s="118">
        <v>2</v>
      </c>
    </row>
    <row r="71" spans="1:6" x14ac:dyDescent="0.25">
      <c r="B71" s="125" t="s">
        <v>154</v>
      </c>
      <c r="C71" s="117" t="s">
        <v>142</v>
      </c>
      <c r="D71" s="118">
        <v>2</v>
      </c>
    </row>
    <row r="72" spans="1:6" x14ac:dyDescent="0.25">
      <c r="B72" s="125" t="s">
        <v>155</v>
      </c>
      <c r="C72" s="117" t="s">
        <v>142</v>
      </c>
      <c r="D72" s="118">
        <v>2</v>
      </c>
    </row>
    <row r="73" spans="1:6" x14ac:dyDescent="0.25">
      <c r="B73" s="125" t="s">
        <v>30</v>
      </c>
      <c r="C73" s="117" t="s">
        <v>142</v>
      </c>
      <c r="D73" s="118">
        <v>2</v>
      </c>
    </row>
    <row r="74" spans="1:6" x14ac:dyDescent="0.25">
      <c r="B74" s="125" t="s">
        <v>156</v>
      </c>
      <c r="C74" s="117" t="s">
        <v>142</v>
      </c>
      <c r="D74" s="118">
        <v>2</v>
      </c>
    </row>
    <row r="75" spans="1:6" x14ac:dyDescent="0.25">
      <c r="B75" s="125" t="s">
        <v>157</v>
      </c>
      <c r="C75" s="117" t="s">
        <v>142</v>
      </c>
      <c r="D75" s="118">
        <v>2</v>
      </c>
    </row>
    <row r="76" spans="1:6" x14ac:dyDescent="0.25">
      <c r="B76" s="125" t="s">
        <v>158</v>
      </c>
      <c r="C76" s="117" t="s">
        <v>142</v>
      </c>
      <c r="D76" s="118">
        <v>2</v>
      </c>
    </row>
    <row r="77" spans="1:6" x14ac:dyDescent="0.25">
      <c r="B77" s="126" t="s">
        <v>261</v>
      </c>
      <c r="C77" s="117" t="s">
        <v>142</v>
      </c>
      <c r="D77" s="121">
        <v>45</v>
      </c>
    </row>
    <row r="78" spans="1:6" x14ac:dyDescent="0.25">
      <c r="B78" s="126" t="s">
        <v>262</v>
      </c>
      <c r="C78" s="117" t="s">
        <v>142</v>
      </c>
      <c r="D78" s="121">
        <v>45</v>
      </c>
    </row>
    <row r="79" spans="1:6" x14ac:dyDescent="0.25">
      <c r="B79" s="125" t="s">
        <v>263</v>
      </c>
      <c r="C79" s="117" t="s">
        <v>150</v>
      </c>
      <c r="D79" s="118">
        <v>40</v>
      </c>
    </row>
    <row r="80" spans="1:6" x14ac:dyDescent="0.25">
      <c r="B80" s="125" t="s">
        <v>264</v>
      </c>
      <c r="C80" s="117" t="s">
        <v>150</v>
      </c>
      <c r="D80" s="118">
        <v>80</v>
      </c>
    </row>
    <row r="81" spans="1:6" x14ac:dyDescent="0.25">
      <c r="B81" s="126" t="s">
        <v>265</v>
      </c>
      <c r="C81" s="117" t="s">
        <v>142</v>
      </c>
      <c r="D81" s="121">
        <v>7</v>
      </c>
    </row>
    <row r="82" spans="1:6" x14ac:dyDescent="0.25">
      <c r="B82" s="125" t="s">
        <v>266</v>
      </c>
      <c r="C82" s="117" t="s">
        <v>142</v>
      </c>
      <c r="D82" s="118">
        <v>8</v>
      </c>
    </row>
    <row r="83" spans="1:6" x14ac:dyDescent="0.25">
      <c r="B83" s="125" t="s">
        <v>159</v>
      </c>
      <c r="C83" s="2" t="s">
        <v>150</v>
      </c>
      <c r="D83" s="118">
        <v>330</v>
      </c>
    </row>
    <row r="84" spans="1:6" x14ac:dyDescent="0.25">
      <c r="B84" s="125" t="s">
        <v>267</v>
      </c>
      <c r="C84" s="2" t="s">
        <v>150</v>
      </c>
      <c r="D84" s="118">
        <v>300</v>
      </c>
    </row>
    <row r="85" spans="1:6" x14ac:dyDescent="0.25">
      <c r="B85" s="126" t="s">
        <v>32</v>
      </c>
      <c r="C85" s="2" t="s">
        <v>142</v>
      </c>
      <c r="D85" s="121">
        <v>1</v>
      </c>
    </row>
    <row r="86" spans="1:6" x14ac:dyDescent="0.25">
      <c r="B86" s="126" t="s">
        <v>160</v>
      </c>
      <c r="C86" s="2" t="s">
        <v>142</v>
      </c>
      <c r="D86" s="121">
        <v>1</v>
      </c>
    </row>
    <row r="87" spans="1:6" x14ac:dyDescent="0.25">
      <c r="A87" s="176" t="s">
        <v>28</v>
      </c>
      <c r="B87" s="177"/>
      <c r="C87" s="177"/>
      <c r="D87" s="177"/>
      <c r="E87" s="177"/>
      <c r="F87" s="178"/>
    </row>
    <row r="88" spans="1:6" x14ac:dyDescent="0.25">
      <c r="B88" s="127" t="s">
        <v>268</v>
      </c>
      <c r="C88" s="128" t="s">
        <v>150</v>
      </c>
      <c r="D88" s="118">
        <v>300</v>
      </c>
    </row>
    <row r="89" spans="1:6" x14ac:dyDescent="0.25">
      <c r="B89" s="127" t="s">
        <v>269</v>
      </c>
      <c r="C89" s="128" t="s">
        <v>150</v>
      </c>
      <c r="D89" s="118">
        <v>1500</v>
      </c>
    </row>
    <row r="90" spans="1:6" x14ac:dyDescent="0.25">
      <c r="B90" s="127" t="s">
        <v>270</v>
      </c>
      <c r="C90" s="128" t="s">
        <v>150</v>
      </c>
      <c r="D90" s="118">
        <v>900</v>
      </c>
    </row>
    <row r="91" spans="1:6" x14ac:dyDescent="0.25">
      <c r="B91" s="127" t="s">
        <v>271</v>
      </c>
      <c r="C91" s="128" t="s">
        <v>150</v>
      </c>
      <c r="D91" s="118">
        <v>2700</v>
      </c>
    </row>
    <row r="92" spans="1:6" x14ac:dyDescent="0.25">
      <c r="B92" s="127" t="s">
        <v>272</v>
      </c>
      <c r="C92" s="128" t="s">
        <v>150</v>
      </c>
      <c r="D92" s="118">
        <v>3200</v>
      </c>
    </row>
    <row r="93" spans="1:6" x14ac:dyDescent="0.25">
      <c r="B93" s="127" t="s">
        <v>273</v>
      </c>
      <c r="C93" s="128" t="s">
        <v>150</v>
      </c>
      <c r="D93" s="118">
        <v>40</v>
      </c>
    </row>
    <row r="94" spans="1:6" ht="15.75" thickBot="1" x14ac:dyDescent="0.3">
      <c r="B94" s="129" t="s">
        <v>274</v>
      </c>
      <c r="C94" s="130" t="s">
        <v>150</v>
      </c>
      <c r="D94" s="131">
        <v>40</v>
      </c>
    </row>
    <row r="95" spans="1:6" ht="15.75" thickBot="1" x14ac:dyDescent="0.3">
      <c r="A95" s="170" t="s">
        <v>31</v>
      </c>
      <c r="B95" s="171"/>
      <c r="C95" s="171"/>
      <c r="D95" s="171"/>
      <c r="E95" s="171"/>
      <c r="F95" s="172"/>
    </row>
    <row r="96" spans="1:6" x14ac:dyDescent="0.25">
      <c r="A96" s="98">
        <v>100</v>
      </c>
      <c r="B96" s="102" t="s">
        <v>161</v>
      </c>
      <c r="C96" s="99" t="s">
        <v>3</v>
      </c>
      <c r="D96" s="106">
        <v>1</v>
      </c>
      <c r="E96" s="3"/>
      <c r="F96" s="108"/>
    </row>
    <row r="97" spans="1:6" x14ac:dyDescent="0.25">
      <c r="A97" s="109">
        <v>101</v>
      </c>
      <c r="B97" s="110" t="s">
        <v>162</v>
      </c>
      <c r="C97" s="97" t="s">
        <v>3</v>
      </c>
      <c r="D97" s="111">
        <v>1</v>
      </c>
      <c r="E97" s="3"/>
      <c r="F97" s="108"/>
    </row>
    <row r="98" spans="1:6" x14ac:dyDescent="0.25">
      <c r="A98" s="96">
        <v>102</v>
      </c>
      <c r="B98" s="103" t="s">
        <v>163</v>
      </c>
      <c r="C98" s="1" t="s">
        <v>3</v>
      </c>
      <c r="D98" s="105">
        <v>1</v>
      </c>
      <c r="E98" s="108"/>
      <c r="F98" s="108"/>
    </row>
    <row r="99" spans="1:6" ht="15.75" thickBot="1" x14ac:dyDescent="0.3">
      <c r="A99" s="101">
        <v>103</v>
      </c>
      <c r="B99" s="104" t="s">
        <v>164</v>
      </c>
      <c r="C99" s="100" t="s">
        <v>3</v>
      </c>
      <c r="D99" s="107">
        <v>1</v>
      </c>
      <c r="E99" s="108"/>
      <c r="F99" s="108"/>
    </row>
    <row r="101" spans="1:6" x14ac:dyDescent="0.25">
      <c r="B101" s="132"/>
    </row>
  </sheetData>
  <autoFilter ref="B2:D94" xr:uid="{C36713A7-7C90-4611-823B-3DD0A3F1FCD8}"/>
  <mergeCells count="3">
    <mergeCell ref="A95:F95"/>
    <mergeCell ref="A66:F66"/>
    <mergeCell ref="A87:F8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106DE-F0F1-408C-83AA-4923C2508C65}">
  <dimension ref="A1:AQ116"/>
  <sheetViews>
    <sheetView topLeftCell="A85" zoomScale="70" zoomScaleNormal="70" zoomScaleSheetLayoutView="115" workbookViewId="0">
      <selection activeCell="F27" sqref="F27"/>
    </sheetView>
  </sheetViews>
  <sheetFormatPr defaultRowHeight="15.75" x14ac:dyDescent="0.25"/>
  <cols>
    <col min="1" max="1" width="14.85546875" style="60" customWidth="1"/>
    <col min="2" max="2" width="65.42578125" style="61" customWidth="1"/>
    <col min="3" max="3" width="18" style="60" customWidth="1"/>
    <col min="4" max="4" width="54.28515625" style="60" bestFit="1" customWidth="1"/>
    <col min="5" max="5" width="12.5703125" style="60" customWidth="1"/>
    <col min="6" max="6" width="22.85546875" style="60" customWidth="1"/>
    <col min="7" max="7" width="12.5703125" style="60" customWidth="1"/>
    <col min="8" max="8" width="16.7109375" style="60" customWidth="1"/>
    <col min="9" max="9" width="13.7109375" style="62" customWidth="1"/>
    <col min="10" max="10" width="18.140625" style="62" customWidth="1"/>
    <col min="11" max="12" width="15.7109375" style="21" customWidth="1"/>
    <col min="13" max="13" width="24.5703125" style="21" bestFit="1" customWidth="1"/>
    <col min="14" max="16384" width="9.140625" style="21"/>
  </cols>
  <sheetData>
    <row r="1" spans="1:43" s="11" customFormat="1" x14ac:dyDescent="0.25">
      <c r="A1" s="4"/>
      <c r="B1" s="5"/>
      <c r="C1" s="6"/>
      <c r="D1" s="6"/>
      <c r="E1" s="6"/>
      <c r="F1" s="7"/>
      <c r="G1" s="8"/>
      <c r="H1" s="6"/>
      <c r="I1" s="6"/>
      <c r="J1" s="9"/>
      <c r="K1" s="50" t="s">
        <v>47</v>
      </c>
      <c r="L1" s="10"/>
    </row>
    <row r="2" spans="1:43" s="11" customFormat="1" x14ac:dyDescent="0.25">
      <c r="A2" s="4"/>
      <c r="B2" s="49"/>
      <c r="C2" s="6"/>
      <c r="D2" s="6"/>
      <c r="E2" s="6"/>
      <c r="F2" s="7"/>
      <c r="G2" s="6"/>
      <c r="H2" s="6"/>
      <c r="I2" s="6"/>
      <c r="J2" s="9"/>
      <c r="K2" s="50" t="s">
        <v>48</v>
      </c>
      <c r="L2" s="12"/>
    </row>
    <row r="3" spans="1:43" s="11" customFormat="1" x14ac:dyDescent="0.25">
      <c r="A3" s="4"/>
      <c r="B3" s="5"/>
      <c r="C3" s="6"/>
      <c r="D3" s="6"/>
      <c r="E3" s="6"/>
      <c r="F3" s="7"/>
      <c r="G3" s="13"/>
      <c r="H3" s="14"/>
      <c r="I3" s="15"/>
      <c r="J3" s="16"/>
      <c r="K3" s="16"/>
      <c r="L3" s="16"/>
    </row>
    <row r="4" spans="1:43" s="11" customFormat="1" x14ac:dyDescent="0.25">
      <c r="A4" s="4"/>
      <c r="B4" s="17" t="s">
        <v>49</v>
      </c>
      <c r="C4" s="18"/>
      <c r="D4" s="18"/>
      <c r="E4" s="18" t="s">
        <v>50</v>
      </c>
      <c r="F4" s="18"/>
      <c r="H4" s="19" t="s">
        <v>51</v>
      </c>
      <c r="I4" s="19"/>
      <c r="J4" s="16"/>
      <c r="K4" s="16"/>
      <c r="L4" s="16"/>
    </row>
    <row r="5" spans="1:43" s="11" customFormat="1" x14ac:dyDescent="0.25">
      <c r="A5" s="4"/>
      <c r="B5" s="20"/>
      <c r="C5" s="21"/>
      <c r="D5" s="21"/>
      <c r="E5" s="21"/>
      <c r="F5" s="21"/>
      <c r="H5" s="22"/>
      <c r="I5" s="22"/>
      <c r="J5" s="16"/>
      <c r="K5" s="16"/>
      <c r="L5" s="16"/>
    </row>
    <row r="6" spans="1:43" s="11" customFormat="1" x14ac:dyDescent="0.25">
      <c r="A6" s="4"/>
      <c r="B6" s="20"/>
      <c r="C6" s="21"/>
      <c r="D6" s="21"/>
      <c r="E6" s="21" t="s">
        <v>33</v>
      </c>
      <c r="F6" s="21"/>
      <c r="H6" s="22" t="s">
        <v>33</v>
      </c>
      <c r="I6" s="22"/>
      <c r="J6" s="16"/>
      <c r="K6" s="16"/>
      <c r="L6" s="16"/>
    </row>
    <row r="7" spans="1:43" s="11" customFormat="1" x14ac:dyDescent="0.25">
      <c r="A7" s="4"/>
      <c r="B7" s="20" t="s">
        <v>52</v>
      </c>
      <c r="C7" s="21"/>
      <c r="D7" s="21"/>
      <c r="E7" s="21" t="s">
        <v>53</v>
      </c>
      <c r="F7" s="21"/>
      <c r="H7" s="22" t="s">
        <v>34</v>
      </c>
      <c r="I7" s="22"/>
      <c r="J7" s="16"/>
      <c r="K7" s="16"/>
      <c r="L7" s="16"/>
    </row>
    <row r="8" spans="1:43" s="11" customFormat="1" x14ac:dyDescent="0.25">
      <c r="A8" s="4"/>
      <c r="B8" s="23"/>
      <c r="C8" s="24"/>
      <c r="D8" s="24"/>
      <c r="E8" s="24"/>
      <c r="F8" s="25"/>
      <c r="G8" s="8"/>
      <c r="H8" s="26"/>
      <c r="I8" s="27"/>
      <c r="J8" s="16"/>
      <c r="K8" s="16"/>
      <c r="L8" s="16"/>
    </row>
    <row r="9" spans="1:43" s="33" customFormat="1" x14ac:dyDescent="0.25">
      <c r="A9" s="28"/>
      <c r="B9" s="29"/>
      <c r="C9" s="30"/>
      <c r="D9" s="30"/>
      <c r="E9" s="30"/>
      <c r="F9" s="31"/>
      <c r="G9" s="31"/>
      <c r="H9" s="26"/>
      <c r="I9" s="31"/>
      <c r="J9" s="32"/>
      <c r="K9" s="30"/>
      <c r="L9" s="30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</row>
    <row r="10" spans="1:43" s="33" customFormat="1" x14ac:dyDescent="0.25">
      <c r="A10" s="179" t="s">
        <v>54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</row>
    <row r="11" spans="1:43" s="23" customFormat="1" x14ac:dyDescent="0.25">
      <c r="A11" s="34"/>
      <c r="B11" s="35"/>
      <c r="C11" s="35"/>
      <c r="D11" s="35"/>
      <c r="E11" s="35"/>
      <c r="F11" s="35"/>
      <c r="G11" s="35"/>
      <c r="H11" s="35"/>
      <c r="I11" s="35"/>
      <c r="J11" s="36"/>
      <c r="K11" s="35"/>
      <c r="L11" s="3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</row>
    <row r="12" spans="1:43" s="45" customFormat="1" ht="31.5" x14ac:dyDescent="0.25">
      <c r="A12" s="38" t="s">
        <v>0</v>
      </c>
      <c r="B12" s="39" t="s">
        <v>1</v>
      </c>
      <c r="C12" s="39" t="s">
        <v>55</v>
      </c>
      <c r="D12" s="39" t="s">
        <v>56</v>
      </c>
      <c r="E12" s="40" t="s">
        <v>57</v>
      </c>
      <c r="F12" s="41" t="s">
        <v>58</v>
      </c>
      <c r="G12" s="41" t="s">
        <v>59</v>
      </c>
      <c r="H12" s="42" t="s">
        <v>60</v>
      </c>
      <c r="I12" s="43" t="s">
        <v>61</v>
      </c>
      <c r="J12" s="43" t="s">
        <v>62</v>
      </c>
      <c r="K12" s="43" t="s">
        <v>63</v>
      </c>
      <c r="L12" s="43" t="s">
        <v>64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</row>
    <row r="13" spans="1:43" s="45" customFormat="1" x14ac:dyDescent="0.25">
      <c r="A13" s="46" t="s">
        <v>65</v>
      </c>
      <c r="B13" s="47" t="s">
        <v>66</v>
      </c>
      <c r="C13" s="47"/>
      <c r="D13" s="47"/>
      <c r="E13" s="47"/>
      <c r="F13" s="47"/>
      <c r="G13" s="47"/>
      <c r="H13" s="47"/>
      <c r="I13" s="47"/>
      <c r="J13" s="48"/>
      <c r="K13" s="48"/>
      <c r="L13" s="48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</row>
    <row r="14" spans="1:43" s="45" customFormat="1" x14ac:dyDescent="0.25">
      <c r="A14" s="72" t="s">
        <v>69</v>
      </c>
      <c r="B14" s="73" t="s">
        <v>68</v>
      </c>
      <c r="C14" s="73"/>
      <c r="D14" s="73"/>
      <c r="E14" s="73"/>
      <c r="F14" s="73"/>
      <c r="G14" s="73"/>
      <c r="H14" s="73"/>
      <c r="I14" s="73"/>
      <c r="J14" s="87"/>
      <c r="K14" s="87"/>
      <c r="L14" s="87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</row>
    <row r="15" spans="1:43" s="45" customFormat="1" x14ac:dyDescent="0.25">
      <c r="A15" s="80" t="s">
        <v>70</v>
      </c>
      <c r="B15" s="81" t="s">
        <v>79</v>
      </c>
      <c r="C15" s="81"/>
      <c r="D15" s="81"/>
      <c r="E15" s="81"/>
      <c r="F15" s="81"/>
      <c r="G15" s="81"/>
      <c r="H15" s="81"/>
      <c r="I15" s="81"/>
      <c r="J15" s="86"/>
      <c r="K15" s="81"/>
      <c r="L15" s="81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</row>
    <row r="16" spans="1:43" s="45" customFormat="1" x14ac:dyDescent="0.25">
      <c r="A16" s="83" t="s">
        <v>71</v>
      </c>
      <c r="B16" s="84" t="s">
        <v>79</v>
      </c>
      <c r="C16" s="84"/>
      <c r="D16" s="84"/>
      <c r="E16" s="84"/>
      <c r="F16" s="84"/>
      <c r="G16" s="84"/>
      <c r="H16" s="84"/>
      <c r="I16" s="84"/>
      <c r="J16" s="85">
        <f>J17+J26</f>
        <v>0</v>
      </c>
      <c r="K16" s="84"/>
      <c r="L16" s="8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</row>
    <row r="17" spans="1:43" s="45" customFormat="1" x14ac:dyDescent="0.25">
      <c r="A17" s="72"/>
      <c r="B17" s="73" t="s">
        <v>67</v>
      </c>
      <c r="C17" s="73"/>
      <c r="D17" s="73"/>
      <c r="E17" s="73"/>
      <c r="F17" s="73"/>
      <c r="G17" s="73"/>
      <c r="H17" s="73"/>
      <c r="I17" s="73"/>
      <c r="J17" s="74">
        <f>SUM(J18:J23)</f>
        <v>0</v>
      </c>
      <c r="K17" s="73"/>
      <c r="L17" s="73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</row>
    <row r="18" spans="1:43" s="23" customFormat="1" x14ac:dyDescent="0.25">
      <c r="A18" s="72"/>
      <c r="B18" s="75" t="s">
        <v>72</v>
      </c>
      <c r="C18" s="76"/>
      <c r="D18" s="76"/>
      <c r="E18" s="76" t="s">
        <v>78</v>
      </c>
      <c r="F18" s="77"/>
      <c r="G18" s="77"/>
      <c r="H18" s="78">
        <f>H27</f>
        <v>300</v>
      </c>
      <c r="I18" s="79"/>
      <c r="J18" s="78">
        <f t="shared" ref="J18:J23" si="0">I18*H18</f>
        <v>0</v>
      </c>
      <c r="K18" s="78"/>
      <c r="L18" s="7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</row>
    <row r="19" spans="1:43" s="23" customFormat="1" x14ac:dyDescent="0.25">
      <c r="A19" s="72"/>
      <c r="B19" s="75" t="s">
        <v>73</v>
      </c>
      <c r="C19" s="76"/>
      <c r="D19" s="76"/>
      <c r="E19" s="76" t="s">
        <v>78</v>
      </c>
      <c r="F19" s="77"/>
      <c r="G19" s="77"/>
      <c r="H19" s="78">
        <f t="shared" ref="H19" si="1">H28</f>
        <v>1500</v>
      </c>
      <c r="I19" s="79"/>
      <c r="J19" s="78">
        <f t="shared" si="0"/>
        <v>0</v>
      </c>
      <c r="K19" s="78"/>
      <c r="L19" s="78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</row>
    <row r="20" spans="1:43" s="23" customFormat="1" x14ac:dyDescent="0.25">
      <c r="A20" s="72"/>
      <c r="B20" s="75" t="s">
        <v>74</v>
      </c>
      <c r="C20" s="76"/>
      <c r="D20" s="76"/>
      <c r="E20" s="76" t="s">
        <v>78</v>
      </c>
      <c r="F20" s="77"/>
      <c r="G20" s="77"/>
      <c r="H20" s="78">
        <f>H29</f>
        <v>400</v>
      </c>
      <c r="I20" s="79"/>
      <c r="J20" s="78">
        <f t="shared" si="0"/>
        <v>0</v>
      </c>
      <c r="K20" s="78"/>
      <c r="L20" s="78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</row>
    <row r="21" spans="1:43" s="23" customFormat="1" x14ac:dyDescent="0.25">
      <c r="A21" s="72"/>
      <c r="B21" s="75" t="s">
        <v>75</v>
      </c>
      <c r="C21" s="76"/>
      <c r="D21" s="76"/>
      <c r="E21" s="76" t="s">
        <v>78</v>
      </c>
      <c r="F21" s="77"/>
      <c r="G21" s="77"/>
      <c r="H21" s="78">
        <f t="shared" ref="H21:H24" si="2">H30</f>
        <v>40</v>
      </c>
      <c r="I21" s="79"/>
      <c r="J21" s="78">
        <f t="shared" si="0"/>
        <v>0</v>
      </c>
      <c r="K21" s="78"/>
      <c r="L21" s="78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</row>
    <row r="22" spans="1:43" s="23" customFormat="1" x14ac:dyDescent="0.25">
      <c r="A22" s="72"/>
      <c r="B22" s="75" t="s">
        <v>76</v>
      </c>
      <c r="C22" s="76"/>
      <c r="D22" s="76"/>
      <c r="E22" s="76" t="s">
        <v>78</v>
      </c>
      <c r="F22" s="77"/>
      <c r="G22" s="77"/>
      <c r="H22" s="78">
        <f t="shared" si="2"/>
        <v>900</v>
      </c>
      <c r="I22" s="79"/>
      <c r="J22" s="78">
        <f t="shared" si="0"/>
        <v>0</v>
      </c>
      <c r="K22" s="78"/>
      <c r="L22" s="78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</row>
    <row r="23" spans="1:43" s="23" customFormat="1" x14ac:dyDescent="0.25">
      <c r="A23" s="72"/>
      <c r="B23" s="75" t="s">
        <v>77</v>
      </c>
      <c r="C23" s="76"/>
      <c r="D23" s="76"/>
      <c r="E23" s="76" t="s">
        <v>78</v>
      </c>
      <c r="F23" s="77"/>
      <c r="G23" s="77"/>
      <c r="H23" s="78">
        <f t="shared" si="2"/>
        <v>2700</v>
      </c>
      <c r="I23" s="79"/>
      <c r="J23" s="78">
        <f t="shared" si="0"/>
        <v>0</v>
      </c>
      <c r="K23" s="78"/>
      <c r="L23" s="7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</row>
    <row r="24" spans="1:43" s="23" customFormat="1" x14ac:dyDescent="0.25">
      <c r="A24" s="72"/>
      <c r="B24" s="75" t="s">
        <v>231</v>
      </c>
      <c r="C24" s="76"/>
      <c r="D24" s="76"/>
      <c r="E24" s="76" t="s">
        <v>78</v>
      </c>
      <c r="F24" s="77"/>
      <c r="G24" s="77"/>
      <c r="H24" s="78">
        <f t="shared" si="2"/>
        <v>3200</v>
      </c>
      <c r="I24" s="79"/>
      <c r="J24" s="78"/>
      <c r="K24" s="78"/>
      <c r="L24" s="78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</row>
    <row r="25" spans="1:43" s="23" customFormat="1" x14ac:dyDescent="0.25">
      <c r="A25" s="72"/>
      <c r="B25" s="75" t="s">
        <v>197</v>
      </c>
      <c r="C25" s="76"/>
      <c r="D25" s="76" t="s">
        <v>198</v>
      </c>
      <c r="E25" s="76" t="s">
        <v>142</v>
      </c>
      <c r="F25" s="77"/>
      <c r="G25" s="77"/>
      <c r="H25" s="78">
        <v>8</v>
      </c>
      <c r="I25" s="79"/>
      <c r="J25" s="78"/>
      <c r="K25" s="78"/>
      <c r="L25" s="78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</row>
    <row r="26" spans="1:43" s="24" customFormat="1" x14ac:dyDescent="0.25">
      <c r="A26" s="63"/>
      <c r="B26" s="64" t="s">
        <v>4</v>
      </c>
      <c r="C26" s="64"/>
      <c r="D26" s="64"/>
      <c r="E26" s="64"/>
      <c r="F26" s="64"/>
      <c r="G26" s="64"/>
      <c r="H26" s="65"/>
      <c r="I26" s="64"/>
      <c r="J26" s="66">
        <f>SUM(J27:J33)</f>
        <v>0</v>
      </c>
      <c r="K26" s="67"/>
      <c r="L26" s="67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</row>
    <row r="27" spans="1:43" s="23" customFormat="1" x14ac:dyDescent="0.25">
      <c r="A27" s="38"/>
      <c r="B27" s="133" t="s">
        <v>80</v>
      </c>
      <c r="C27" s="68"/>
      <c r="D27" s="68" t="s">
        <v>227</v>
      </c>
      <c r="E27" s="68" t="s">
        <v>78</v>
      </c>
      <c r="F27" s="69"/>
      <c r="G27" s="70"/>
      <c r="H27" s="134">
        <v>300</v>
      </c>
      <c r="I27" s="71"/>
      <c r="J27" s="71">
        <f>I27*H27</f>
        <v>0</v>
      </c>
      <c r="K27" s="71"/>
      <c r="L27" s="7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</row>
    <row r="28" spans="1:43" s="23" customFormat="1" x14ac:dyDescent="0.25">
      <c r="A28" s="38"/>
      <c r="B28" s="133" t="s">
        <v>81</v>
      </c>
      <c r="C28" s="68"/>
      <c r="D28" s="68" t="s">
        <v>228</v>
      </c>
      <c r="E28" s="68" t="s">
        <v>78</v>
      </c>
      <c r="F28" s="69"/>
      <c r="G28" s="70"/>
      <c r="H28" s="134">
        <v>1500</v>
      </c>
      <c r="I28" s="71"/>
      <c r="J28" s="71">
        <f t="shared" ref="J28:J33" si="3">I28*H28</f>
        <v>0</v>
      </c>
      <c r="K28" s="71"/>
      <c r="L28" s="7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</row>
    <row r="29" spans="1:43" s="23" customFormat="1" x14ac:dyDescent="0.25">
      <c r="A29" s="38"/>
      <c r="B29" s="133" t="s">
        <v>82</v>
      </c>
      <c r="C29" s="68"/>
      <c r="D29" s="68" t="s">
        <v>229</v>
      </c>
      <c r="E29" s="68" t="s">
        <v>78</v>
      </c>
      <c r="F29" s="69"/>
      <c r="G29" s="70"/>
      <c r="H29" s="134">
        <v>400</v>
      </c>
      <c r="I29" s="71"/>
      <c r="J29" s="71"/>
      <c r="K29" s="71"/>
      <c r="L29" s="7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</row>
    <row r="30" spans="1:43" s="23" customFormat="1" x14ac:dyDescent="0.25">
      <c r="A30" s="38"/>
      <c r="B30" s="133" t="s">
        <v>83</v>
      </c>
      <c r="C30" s="68"/>
      <c r="D30" s="68" t="s">
        <v>182</v>
      </c>
      <c r="E30" s="68" t="s">
        <v>78</v>
      </c>
      <c r="F30" s="69"/>
      <c r="G30" s="70"/>
      <c r="H30" s="134">
        <v>40</v>
      </c>
      <c r="I30" s="71"/>
      <c r="J30" s="71">
        <f t="shared" si="3"/>
        <v>0</v>
      </c>
      <c r="K30" s="71"/>
      <c r="L30" s="7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43" s="23" customFormat="1" x14ac:dyDescent="0.25">
      <c r="A31" s="38"/>
      <c r="B31" s="133" t="s">
        <v>84</v>
      </c>
      <c r="C31" s="68"/>
      <c r="D31" s="68" t="s">
        <v>183</v>
      </c>
      <c r="E31" s="68" t="s">
        <v>78</v>
      </c>
      <c r="F31" s="69"/>
      <c r="G31" s="70"/>
      <c r="H31" s="134">
        <v>900</v>
      </c>
      <c r="I31" s="71"/>
      <c r="J31" s="71">
        <f t="shared" si="3"/>
        <v>0</v>
      </c>
      <c r="K31" s="71"/>
      <c r="L31" s="7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</row>
    <row r="32" spans="1:43" s="23" customFormat="1" x14ac:dyDescent="0.25">
      <c r="A32" s="38"/>
      <c r="B32" s="133" t="s">
        <v>85</v>
      </c>
      <c r="C32" s="68"/>
      <c r="D32" s="68" t="s">
        <v>184</v>
      </c>
      <c r="E32" s="68" t="s">
        <v>78</v>
      </c>
      <c r="F32" s="69"/>
      <c r="G32" s="70"/>
      <c r="H32" s="134">
        <v>2700</v>
      </c>
      <c r="I32" s="71"/>
      <c r="J32" s="71">
        <f t="shared" si="3"/>
        <v>0</v>
      </c>
      <c r="K32" s="71"/>
      <c r="L32" s="7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</row>
    <row r="33" spans="1:43" s="23" customFormat="1" x14ac:dyDescent="0.25">
      <c r="A33" s="38"/>
      <c r="B33" s="133" t="s">
        <v>230</v>
      </c>
      <c r="C33" s="68"/>
      <c r="D33" s="68" t="s">
        <v>185</v>
      </c>
      <c r="E33" s="68" t="s">
        <v>78</v>
      </c>
      <c r="F33" s="69"/>
      <c r="G33" s="70"/>
      <c r="H33" s="134">
        <v>3200</v>
      </c>
      <c r="I33" s="71"/>
      <c r="J33" s="71">
        <f t="shared" si="3"/>
        <v>0</v>
      </c>
      <c r="K33" s="71"/>
      <c r="L33" s="7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</row>
    <row r="34" spans="1:43" s="45" customFormat="1" x14ac:dyDescent="0.25">
      <c r="A34" s="80" t="s">
        <v>130</v>
      </c>
      <c r="B34" s="81" t="s">
        <v>86</v>
      </c>
      <c r="C34" s="81"/>
      <c r="D34" s="81"/>
      <c r="E34" s="81"/>
      <c r="F34" s="81"/>
      <c r="G34" s="81"/>
      <c r="H34" s="81"/>
      <c r="I34" s="81"/>
      <c r="J34" s="86"/>
      <c r="K34" s="81"/>
      <c r="L34" s="81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</row>
    <row r="35" spans="1:43" s="45" customFormat="1" x14ac:dyDescent="0.25">
      <c r="A35" s="83" t="s">
        <v>131</v>
      </c>
      <c r="B35" s="84" t="s">
        <v>86</v>
      </c>
      <c r="C35" s="84"/>
      <c r="D35" s="84"/>
      <c r="E35" s="84"/>
      <c r="F35" s="84"/>
      <c r="G35" s="84"/>
      <c r="H35" s="84"/>
      <c r="I35" s="84"/>
      <c r="J35" s="85">
        <f>J36+J38</f>
        <v>0</v>
      </c>
      <c r="K35" s="84"/>
      <c r="L35" s="8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</row>
    <row r="36" spans="1:43" s="45" customFormat="1" x14ac:dyDescent="0.25">
      <c r="A36" s="72"/>
      <c r="B36" s="73" t="s">
        <v>67</v>
      </c>
      <c r="C36" s="73"/>
      <c r="D36" s="73"/>
      <c r="E36" s="73"/>
      <c r="F36" s="73"/>
      <c r="G36" s="73"/>
      <c r="H36" s="73"/>
      <c r="I36" s="73"/>
      <c r="J36" s="74">
        <f>SUM(J37:J37)</f>
        <v>0</v>
      </c>
      <c r="K36" s="73"/>
      <c r="L36" s="73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</row>
    <row r="37" spans="1:43" s="23" customFormat="1" x14ac:dyDescent="0.25">
      <c r="A37" s="72"/>
      <c r="B37" s="75" t="s">
        <v>86</v>
      </c>
      <c r="C37" s="76"/>
      <c r="D37" s="76"/>
      <c r="E37" s="76" t="s">
        <v>137</v>
      </c>
      <c r="F37" s="77"/>
      <c r="G37" s="77"/>
      <c r="H37" s="78"/>
      <c r="I37" s="79"/>
      <c r="J37" s="78">
        <f t="shared" ref="J37" si="4">I37*H37</f>
        <v>0</v>
      </c>
      <c r="K37" s="78"/>
      <c r="L37" s="78"/>
      <c r="M37" s="44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</row>
    <row r="38" spans="1:43" s="24" customFormat="1" x14ac:dyDescent="0.25">
      <c r="A38" s="63"/>
      <c r="B38" s="64" t="s">
        <v>4</v>
      </c>
      <c r="C38" s="64"/>
      <c r="D38" s="64"/>
      <c r="E38" s="64"/>
      <c r="F38" s="64"/>
      <c r="G38" s="64"/>
      <c r="H38" s="65"/>
      <c r="I38" s="64"/>
      <c r="J38" s="66">
        <f>SUM(J39:J82)</f>
        <v>0</v>
      </c>
      <c r="K38" s="67"/>
      <c r="L38" s="67"/>
      <c r="M38" s="44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</row>
    <row r="39" spans="1:43" s="24" customFormat="1" x14ac:dyDescent="0.25">
      <c r="A39" s="63"/>
      <c r="B39" s="135" t="s">
        <v>139</v>
      </c>
      <c r="C39" s="136"/>
      <c r="D39" s="136" t="s">
        <v>138</v>
      </c>
      <c r="E39" s="136" t="s">
        <v>2</v>
      </c>
      <c r="F39" s="136"/>
      <c r="G39" s="136"/>
      <c r="H39" s="137">
        <v>16</v>
      </c>
      <c r="I39" s="52"/>
      <c r="J39" s="52">
        <f>H39*I39</f>
        <v>0</v>
      </c>
      <c r="K39" s="67"/>
      <c r="L39" s="67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</row>
    <row r="40" spans="1:43" s="24" customFormat="1" x14ac:dyDescent="0.25">
      <c r="A40" s="63"/>
      <c r="B40" s="138" t="s">
        <v>89</v>
      </c>
      <c r="C40" s="136"/>
      <c r="D40" s="136" t="s">
        <v>140</v>
      </c>
      <c r="E40" s="136" t="s">
        <v>2</v>
      </c>
      <c r="F40" s="136"/>
      <c r="G40" s="136"/>
      <c r="H40" s="139">
        <v>5</v>
      </c>
      <c r="I40" s="52"/>
      <c r="J40" s="52">
        <f t="shared" ref="J40" si="5">H40*I40</f>
        <v>0</v>
      </c>
      <c r="K40" s="67"/>
      <c r="L40" s="67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</row>
    <row r="41" spans="1:43" s="24" customFormat="1" ht="31.5" x14ac:dyDescent="0.25">
      <c r="A41" s="63"/>
      <c r="B41" s="135" t="s">
        <v>88</v>
      </c>
      <c r="C41" s="136"/>
      <c r="D41" s="140" t="s">
        <v>141</v>
      </c>
      <c r="E41" s="136" t="s">
        <v>2</v>
      </c>
      <c r="F41" s="136"/>
      <c r="G41" s="136"/>
      <c r="H41" s="137">
        <v>84</v>
      </c>
      <c r="I41" s="52"/>
      <c r="J41" s="52">
        <f>H41*I41</f>
        <v>0</v>
      </c>
      <c r="K41" s="67"/>
      <c r="L41" s="67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</row>
    <row r="42" spans="1:43" s="23" customFormat="1" x14ac:dyDescent="0.25">
      <c r="A42" s="38"/>
      <c r="B42" s="135" t="s">
        <v>90</v>
      </c>
      <c r="C42" s="136"/>
      <c r="D42" s="136" t="s">
        <v>165</v>
      </c>
      <c r="E42" s="136" t="s">
        <v>2</v>
      </c>
      <c r="F42" s="136"/>
      <c r="G42" s="136"/>
      <c r="H42" s="139">
        <v>7800</v>
      </c>
      <c r="I42" s="52"/>
      <c r="J42" s="52">
        <f t="shared" ref="J42:J81" si="6">H42*I42</f>
        <v>0</v>
      </c>
      <c r="K42" s="71"/>
      <c r="L42" s="7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</row>
    <row r="43" spans="1:43" s="23" customFormat="1" x14ac:dyDescent="0.25">
      <c r="A43" s="38"/>
      <c r="B43" s="135" t="s">
        <v>226</v>
      </c>
      <c r="C43" s="136"/>
      <c r="D43" s="136"/>
      <c r="E43" s="136" t="s">
        <v>2</v>
      </c>
      <c r="F43" s="136"/>
      <c r="G43" s="136"/>
      <c r="H43" s="139">
        <v>7</v>
      </c>
      <c r="I43" s="52"/>
      <c r="J43" s="52">
        <f t="shared" si="6"/>
        <v>0</v>
      </c>
      <c r="K43" s="71"/>
      <c r="L43" s="7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</row>
    <row r="44" spans="1:43" s="23" customFormat="1" x14ac:dyDescent="0.25">
      <c r="A44" s="38"/>
      <c r="B44" s="135" t="s">
        <v>222</v>
      </c>
      <c r="C44" s="136"/>
      <c r="D44" s="136">
        <v>1804</v>
      </c>
      <c r="E44" s="136" t="s">
        <v>2</v>
      </c>
      <c r="F44" s="136"/>
      <c r="G44" s="136"/>
      <c r="H44" s="139">
        <v>270</v>
      </c>
      <c r="I44" s="52"/>
      <c r="J44" s="52">
        <f t="shared" si="6"/>
        <v>0</v>
      </c>
      <c r="K44" s="71"/>
      <c r="L44" s="7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</row>
    <row r="45" spans="1:43" s="23" customFormat="1" x14ac:dyDescent="0.25">
      <c r="A45" s="38"/>
      <c r="B45" s="135" t="s">
        <v>91</v>
      </c>
      <c r="C45" s="136"/>
      <c r="D45" s="136" t="s">
        <v>166</v>
      </c>
      <c r="E45" s="136" t="s">
        <v>2</v>
      </c>
      <c r="F45" s="136"/>
      <c r="G45" s="136"/>
      <c r="H45" s="137">
        <v>14</v>
      </c>
      <c r="I45" s="52"/>
      <c r="J45" s="52">
        <f t="shared" si="6"/>
        <v>0</v>
      </c>
      <c r="K45" s="71"/>
      <c r="L45" s="7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</row>
    <row r="46" spans="1:43" s="23" customFormat="1" x14ac:dyDescent="0.25">
      <c r="A46" s="38"/>
      <c r="B46" s="135" t="s">
        <v>92</v>
      </c>
      <c r="C46" s="136"/>
      <c r="D46" s="136" t="s">
        <v>167</v>
      </c>
      <c r="E46" s="136" t="s">
        <v>2</v>
      </c>
      <c r="F46" s="136"/>
      <c r="G46" s="136"/>
      <c r="H46" s="137">
        <v>18</v>
      </c>
      <c r="I46" s="52"/>
      <c r="J46" s="52">
        <f t="shared" si="6"/>
        <v>0</v>
      </c>
      <c r="K46" s="71"/>
      <c r="L46" s="7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</row>
    <row r="47" spans="1:43" s="23" customFormat="1" x14ac:dyDescent="0.25">
      <c r="A47" s="38"/>
      <c r="B47" s="135" t="s">
        <v>207</v>
      </c>
      <c r="C47" s="136"/>
      <c r="D47" s="136" t="s">
        <v>208</v>
      </c>
      <c r="E47" s="136" t="s">
        <v>2</v>
      </c>
      <c r="F47" s="136"/>
      <c r="G47" s="136"/>
      <c r="H47" s="139">
        <v>85</v>
      </c>
      <c r="I47" s="52"/>
      <c r="J47" s="52">
        <f t="shared" si="6"/>
        <v>0</v>
      </c>
      <c r="K47" s="71"/>
      <c r="L47" s="7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</row>
    <row r="48" spans="1:43" s="23" customFormat="1" x14ac:dyDescent="0.25">
      <c r="A48" s="38"/>
      <c r="B48" s="135" t="s">
        <v>209</v>
      </c>
      <c r="C48" s="136"/>
      <c r="D48" s="136"/>
      <c r="E48" s="136" t="s">
        <v>2</v>
      </c>
      <c r="F48" s="136"/>
      <c r="G48" s="136"/>
      <c r="H48" s="139">
        <v>32</v>
      </c>
      <c r="I48" s="52"/>
      <c r="J48" s="52">
        <f t="shared" si="6"/>
        <v>0</v>
      </c>
      <c r="K48" s="71"/>
      <c r="L48" s="7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</row>
    <row r="49" spans="1:43" s="23" customFormat="1" x14ac:dyDescent="0.25">
      <c r="A49" s="38"/>
      <c r="B49" s="135" t="s">
        <v>210</v>
      </c>
      <c r="C49" s="136"/>
      <c r="D49" s="136"/>
      <c r="E49" s="136" t="s">
        <v>2</v>
      </c>
      <c r="F49" s="136"/>
      <c r="G49" s="136"/>
      <c r="H49" s="137">
        <v>1</v>
      </c>
      <c r="I49" s="52"/>
      <c r="J49" s="52">
        <f t="shared" si="6"/>
        <v>0</v>
      </c>
      <c r="K49" s="71"/>
      <c r="L49" s="7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</row>
    <row r="50" spans="1:43" s="23" customFormat="1" x14ac:dyDescent="0.25">
      <c r="A50" s="38"/>
      <c r="B50" s="135" t="s">
        <v>211</v>
      </c>
      <c r="C50" s="136"/>
      <c r="D50" s="136"/>
      <c r="E50" s="136" t="s">
        <v>2</v>
      </c>
      <c r="F50" s="136"/>
      <c r="G50" s="136"/>
      <c r="H50" s="137">
        <v>14</v>
      </c>
      <c r="I50" s="52"/>
      <c r="J50" s="52">
        <f t="shared" si="6"/>
        <v>0</v>
      </c>
      <c r="K50" s="71"/>
      <c r="L50" s="7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</row>
    <row r="51" spans="1:43" s="23" customFormat="1" x14ac:dyDescent="0.25">
      <c r="A51" s="38"/>
      <c r="B51" s="135" t="s">
        <v>93</v>
      </c>
      <c r="C51" s="136"/>
      <c r="D51" s="136" t="s">
        <v>221</v>
      </c>
      <c r="E51" s="136" t="s">
        <v>2</v>
      </c>
      <c r="F51" s="136"/>
      <c r="G51" s="136"/>
      <c r="H51" s="137">
        <v>1</v>
      </c>
      <c r="I51" s="52"/>
      <c r="J51" s="52">
        <f t="shared" si="6"/>
        <v>0</v>
      </c>
      <c r="K51" s="71"/>
      <c r="L51" s="7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</row>
    <row r="52" spans="1:43" s="23" customFormat="1" x14ac:dyDescent="0.25">
      <c r="A52" s="38"/>
      <c r="B52" s="135" t="s">
        <v>93</v>
      </c>
      <c r="C52" s="136"/>
      <c r="D52" s="136" t="s">
        <v>220</v>
      </c>
      <c r="E52" s="136" t="s">
        <v>2</v>
      </c>
      <c r="F52" s="136"/>
      <c r="G52" s="136"/>
      <c r="H52" s="137">
        <v>1</v>
      </c>
      <c r="I52" s="52"/>
      <c r="J52" s="52">
        <f t="shared" si="6"/>
        <v>0</v>
      </c>
      <c r="K52" s="71"/>
      <c r="L52" s="7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</row>
    <row r="53" spans="1:43" s="23" customFormat="1" x14ac:dyDescent="0.25">
      <c r="A53" s="38"/>
      <c r="B53" s="135" t="s">
        <v>203</v>
      </c>
      <c r="C53" s="136"/>
      <c r="D53" s="136" t="s">
        <v>204</v>
      </c>
      <c r="E53" s="136" t="s">
        <v>2</v>
      </c>
      <c r="F53" s="136"/>
      <c r="G53" s="136"/>
      <c r="H53" s="139">
        <v>1</v>
      </c>
      <c r="I53" s="52"/>
      <c r="J53" s="52">
        <f t="shared" si="6"/>
        <v>0</v>
      </c>
      <c r="K53" s="71"/>
      <c r="L53" s="7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</row>
    <row r="54" spans="1:43" s="23" customFormat="1" x14ac:dyDescent="0.25">
      <c r="A54" s="38"/>
      <c r="B54" s="135" t="s">
        <v>203</v>
      </c>
      <c r="C54" s="136"/>
      <c r="D54" s="136" t="s">
        <v>205</v>
      </c>
      <c r="E54" s="136" t="s">
        <v>2</v>
      </c>
      <c r="F54" s="136"/>
      <c r="G54" s="136"/>
      <c r="H54" s="139">
        <v>2</v>
      </c>
      <c r="I54" s="52"/>
      <c r="J54" s="52">
        <f t="shared" si="6"/>
        <v>0</v>
      </c>
      <c r="K54" s="71"/>
      <c r="L54" s="7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</row>
    <row r="55" spans="1:43" s="23" customFormat="1" x14ac:dyDescent="0.25">
      <c r="A55" s="38"/>
      <c r="B55" s="135" t="s">
        <v>94</v>
      </c>
      <c r="C55" s="136"/>
      <c r="D55" s="136" t="s">
        <v>168</v>
      </c>
      <c r="E55" s="136" t="s">
        <v>2</v>
      </c>
      <c r="F55" s="136"/>
      <c r="G55" s="136"/>
      <c r="H55" s="139">
        <v>2</v>
      </c>
      <c r="I55" s="52"/>
      <c r="J55" s="52">
        <f t="shared" si="6"/>
        <v>0</v>
      </c>
      <c r="K55" s="71"/>
      <c r="L55" s="7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</row>
    <row r="56" spans="1:43" x14ac:dyDescent="0.25">
      <c r="A56" s="51"/>
      <c r="B56" s="141" t="s">
        <v>101</v>
      </c>
      <c r="C56" s="136"/>
      <c r="D56" s="136" t="s">
        <v>169</v>
      </c>
      <c r="E56" s="136" t="s">
        <v>2</v>
      </c>
      <c r="F56" s="136"/>
      <c r="G56" s="136"/>
      <c r="H56" s="136">
        <v>120</v>
      </c>
      <c r="I56" s="52"/>
      <c r="J56" s="52">
        <f t="shared" si="6"/>
        <v>0</v>
      </c>
      <c r="K56" s="52"/>
      <c r="L56" s="52"/>
    </row>
    <row r="57" spans="1:43" x14ac:dyDescent="0.25">
      <c r="A57" s="51"/>
      <c r="B57" s="141" t="s">
        <v>102</v>
      </c>
      <c r="C57" s="136"/>
      <c r="D57" s="136" t="s">
        <v>212</v>
      </c>
      <c r="E57" s="136" t="s">
        <v>2</v>
      </c>
      <c r="F57" s="136"/>
      <c r="G57" s="136"/>
      <c r="H57" s="136">
        <v>13</v>
      </c>
      <c r="I57" s="52"/>
      <c r="J57" s="52">
        <f t="shared" si="6"/>
        <v>0</v>
      </c>
      <c r="K57" s="52"/>
      <c r="L57" s="52"/>
    </row>
    <row r="58" spans="1:43" x14ac:dyDescent="0.25">
      <c r="A58" s="51"/>
      <c r="B58" s="141" t="s">
        <v>103</v>
      </c>
      <c r="C58" s="136"/>
      <c r="D58" s="136" t="s">
        <v>170</v>
      </c>
      <c r="E58" s="136" t="s">
        <v>2</v>
      </c>
      <c r="F58" s="136"/>
      <c r="G58" s="136"/>
      <c r="H58" s="136">
        <v>15</v>
      </c>
      <c r="I58" s="52"/>
      <c r="J58" s="52">
        <f t="shared" si="6"/>
        <v>0</v>
      </c>
      <c r="K58" s="52"/>
      <c r="L58" s="52"/>
    </row>
    <row r="59" spans="1:43" x14ac:dyDescent="0.25">
      <c r="A59" s="51"/>
      <c r="B59" s="141" t="s">
        <v>104</v>
      </c>
      <c r="C59" s="136"/>
      <c r="D59" s="136" t="s">
        <v>171</v>
      </c>
      <c r="E59" s="136" t="s">
        <v>2</v>
      </c>
      <c r="F59" s="136"/>
      <c r="G59" s="136"/>
      <c r="H59" s="136">
        <v>94</v>
      </c>
      <c r="I59" s="52"/>
      <c r="J59" s="52">
        <f t="shared" si="6"/>
        <v>0</v>
      </c>
      <c r="K59" s="52"/>
      <c r="L59" s="52"/>
    </row>
    <row r="60" spans="1:43" x14ac:dyDescent="0.25">
      <c r="A60" s="51"/>
      <c r="B60" s="141" t="s">
        <v>105</v>
      </c>
      <c r="C60" s="136"/>
      <c r="D60" s="136" t="s">
        <v>213</v>
      </c>
      <c r="E60" s="136" t="s">
        <v>2</v>
      </c>
      <c r="F60" s="136"/>
      <c r="G60" s="136"/>
      <c r="H60" s="136">
        <v>13</v>
      </c>
      <c r="I60" s="52"/>
      <c r="J60" s="52">
        <f t="shared" si="6"/>
        <v>0</v>
      </c>
      <c r="K60" s="52"/>
      <c r="L60" s="52"/>
    </row>
    <row r="61" spans="1:43" x14ac:dyDescent="0.25">
      <c r="A61" s="51"/>
      <c r="B61" s="141" t="s">
        <v>106</v>
      </c>
      <c r="C61" s="136"/>
      <c r="D61" s="136" t="s">
        <v>173</v>
      </c>
      <c r="E61" s="136" t="s">
        <v>2</v>
      </c>
      <c r="F61" s="136"/>
      <c r="G61" s="136"/>
      <c r="H61" s="136">
        <v>14</v>
      </c>
      <c r="I61" s="52"/>
      <c r="J61" s="52">
        <f t="shared" si="6"/>
        <v>0</v>
      </c>
      <c r="K61" s="52"/>
      <c r="L61" s="52"/>
    </row>
    <row r="62" spans="1:43" x14ac:dyDescent="0.25">
      <c r="A62" s="51"/>
      <c r="B62" s="141" t="s">
        <v>107</v>
      </c>
      <c r="C62" s="136"/>
      <c r="D62" s="136" t="s">
        <v>174</v>
      </c>
      <c r="E62" s="136" t="s">
        <v>2</v>
      </c>
      <c r="F62" s="136"/>
      <c r="G62" s="136"/>
      <c r="H62" s="136">
        <v>63</v>
      </c>
      <c r="I62" s="52"/>
      <c r="J62" s="52">
        <f t="shared" si="6"/>
        <v>0</v>
      </c>
      <c r="K62" s="52"/>
      <c r="L62" s="52"/>
    </row>
    <row r="63" spans="1:43" x14ac:dyDescent="0.25">
      <c r="A63" s="51"/>
      <c r="B63" s="141" t="s">
        <v>108</v>
      </c>
      <c r="C63" s="136"/>
      <c r="D63" s="136" t="s">
        <v>175</v>
      </c>
      <c r="E63" s="136" t="s">
        <v>2</v>
      </c>
      <c r="F63" s="136"/>
      <c r="G63" s="136"/>
      <c r="H63" s="136">
        <v>7</v>
      </c>
      <c r="I63" s="52"/>
      <c r="J63" s="52">
        <f t="shared" si="6"/>
        <v>0</v>
      </c>
      <c r="K63" s="52"/>
      <c r="L63" s="52"/>
    </row>
    <row r="64" spans="1:43" x14ac:dyDescent="0.25">
      <c r="A64" s="51"/>
      <c r="B64" s="141" t="s">
        <v>109</v>
      </c>
      <c r="C64" s="136"/>
      <c r="D64" s="136" t="s">
        <v>214</v>
      </c>
      <c r="E64" s="136" t="s">
        <v>2</v>
      </c>
      <c r="F64" s="136"/>
      <c r="G64" s="136"/>
      <c r="H64" s="136">
        <v>10</v>
      </c>
      <c r="I64" s="52"/>
      <c r="J64" s="52">
        <f t="shared" si="6"/>
        <v>0</v>
      </c>
      <c r="K64" s="52"/>
      <c r="L64" s="52"/>
    </row>
    <row r="65" spans="1:12" x14ac:dyDescent="0.25">
      <c r="A65" s="51"/>
      <c r="B65" s="141" t="s">
        <v>110</v>
      </c>
      <c r="C65" s="136"/>
      <c r="D65" s="136" t="s">
        <v>176</v>
      </c>
      <c r="E65" s="136" t="s">
        <v>2</v>
      </c>
      <c r="F65" s="136"/>
      <c r="G65" s="136"/>
      <c r="H65" s="136">
        <v>7</v>
      </c>
      <c r="I65" s="52"/>
      <c r="J65" s="52">
        <f t="shared" si="6"/>
        <v>0</v>
      </c>
      <c r="K65" s="52"/>
      <c r="L65" s="52"/>
    </row>
    <row r="66" spans="1:12" x14ac:dyDescent="0.25">
      <c r="A66" s="51"/>
      <c r="B66" s="141" t="s">
        <v>111</v>
      </c>
      <c r="C66" s="136"/>
      <c r="D66" s="136" t="s">
        <v>177</v>
      </c>
      <c r="E66" s="136" t="s">
        <v>2</v>
      </c>
      <c r="F66" s="136"/>
      <c r="G66" s="136"/>
      <c r="H66" s="136">
        <v>64</v>
      </c>
      <c r="I66" s="52"/>
      <c r="J66" s="52">
        <f t="shared" si="6"/>
        <v>0</v>
      </c>
      <c r="K66" s="52"/>
      <c r="L66" s="52"/>
    </row>
    <row r="67" spans="1:12" x14ac:dyDescent="0.25">
      <c r="A67" s="51"/>
      <c r="B67" s="141" t="s">
        <v>112</v>
      </c>
      <c r="C67" s="136"/>
      <c r="D67" s="136" t="s">
        <v>178</v>
      </c>
      <c r="E67" s="136" t="s">
        <v>2</v>
      </c>
      <c r="F67" s="136"/>
      <c r="G67" s="136"/>
      <c r="H67" s="136">
        <v>25</v>
      </c>
      <c r="I67" s="52"/>
      <c r="J67" s="52">
        <f t="shared" si="6"/>
        <v>0</v>
      </c>
      <c r="K67" s="52"/>
      <c r="L67" s="52"/>
    </row>
    <row r="68" spans="1:12" x14ac:dyDescent="0.25">
      <c r="A68" s="51"/>
      <c r="B68" s="141" t="s">
        <v>113</v>
      </c>
      <c r="C68" s="136"/>
      <c r="D68" s="136" t="s">
        <v>179</v>
      </c>
      <c r="E68" s="136" t="s">
        <v>2</v>
      </c>
      <c r="F68" s="136"/>
      <c r="G68" s="136"/>
      <c r="H68" s="136">
        <v>12</v>
      </c>
      <c r="I68" s="52"/>
      <c r="J68" s="52">
        <f t="shared" si="6"/>
        <v>0</v>
      </c>
      <c r="K68" s="52"/>
      <c r="L68" s="52"/>
    </row>
    <row r="69" spans="1:12" x14ac:dyDescent="0.25">
      <c r="A69" s="51"/>
      <c r="B69" s="141" t="s">
        <v>114</v>
      </c>
      <c r="C69" s="136"/>
      <c r="D69" s="136" t="s">
        <v>180</v>
      </c>
      <c r="E69" s="136" t="s">
        <v>2</v>
      </c>
      <c r="F69" s="136"/>
      <c r="G69" s="136"/>
      <c r="H69" s="136">
        <v>22</v>
      </c>
      <c r="I69" s="52"/>
      <c r="J69" s="52">
        <f t="shared" si="6"/>
        <v>0</v>
      </c>
      <c r="K69" s="52"/>
      <c r="L69" s="52"/>
    </row>
    <row r="70" spans="1:12" x14ac:dyDescent="0.25">
      <c r="A70" s="51"/>
      <c r="B70" s="141" t="s">
        <v>217</v>
      </c>
      <c r="C70" s="136"/>
      <c r="D70" s="136" t="s">
        <v>216</v>
      </c>
      <c r="E70" s="136" t="s">
        <v>2</v>
      </c>
      <c r="F70" s="136"/>
      <c r="G70" s="136"/>
      <c r="H70" s="136">
        <v>1</v>
      </c>
      <c r="I70" s="52"/>
      <c r="J70" s="52">
        <f t="shared" si="6"/>
        <v>0</v>
      </c>
      <c r="K70" s="52"/>
      <c r="L70" s="52"/>
    </row>
    <row r="71" spans="1:12" x14ac:dyDescent="0.25">
      <c r="A71" s="51"/>
      <c r="B71" s="141" t="s">
        <v>218</v>
      </c>
      <c r="C71" s="136"/>
      <c r="D71" s="136" t="s">
        <v>219</v>
      </c>
      <c r="E71" s="136" t="s">
        <v>2</v>
      </c>
      <c r="F71" s="136"/>
      <c r="G71" s="136"/>
      <c r="H71" s="136">
        <v>60</v>
      </c>
      <c r="I71" s="52"/>
      <c r="J71" s="52">
        <f t="shared" si="6"/>
        <v>0</v>
      </c>
      <c r="K71" s="52"/>
      <c r="L71" s="52"/>
    </row>
    <row r="72" spans="1:12" x14ac:dyDescent="0.25">
      <c r="A72" s="51"/>
      <c r="B72" s="141" t="s">
        <v>115</v>
      </c>
      <c r="C72" s="136"/>
      <c r="D72" s="136" t="s">
        <v>177</v>
      </c>
      <c r="E72" s="136" t="s">
        <v>2</v>
      </c>
      <c r="F72" s="136"/>
      <c r="G72" s="136"/>
      <c r="H72" s="136">
        <v>66</v>
      </c>
      <c r="I72" s="52"/>
      <c r="J72" s="52">
        <f t="shared" si="6"/>
        <v>0</v>
      </c>
      <c r="K72" s="52"/>
      <c r="L72" s="52"/>
    </row>
    <row r="73" spans="1:12" x14ac:dyDescent="0.25">
      <c r="A73" s="51"/>
      <c r="B73" s="141" t="s">
        <v>116</v>
      </c>
      <c r="C73" s="136"/>
      <c r="D73" s="136" t="s">
        <v>178</v>
      </c>
      <c r="E73" s="136" t="s">
        <v>2</v>
      </c>
      <c r="F73" s="136"/>
      <c r="G73" s="136"/>
      <c r="H73" s="136">
        <v>42</v>
      </c>
      <c r="I73" s="52"/>
      <c r="J73" s="52">
        <f t="shared" si="6"/>
        <v>0</v>
      </c>
      <c r="K73" s="52"/>
      <c r="L73" s="52"/>
    </row>
    <row r="74" spans="1:12" x14ac:dyDescent="0.25">
      <c r="A74" s="51"/>
      <c r="B74" s="141" t="s">
        <v>117</v>
      </c>
      <c r="C74" s="136"/>
      <c r="D74" s="136" t="s">
        <v>179</v>
      </c>
      <c r="E74" s="136" t="s">
        <v>2</v>
      </c>
      <c r="F74" s="136"/>
      <c r="G74" s="136"/>
      <c r="H74" s="136">
        <v>20</v>
      </c>
      <c r="I74" s="52"/>
      <c r="J74" s="52">
        <f t="shared" si="6"/>
        <v>0</v>
      </c>
      <c r="K74" s="52"/>
      <c r="L74" s="52"/>
    </row>
    <row r="75" spans="1:12" x14ac:dyDescent="0.25">
      <c r="A75" s="51"/>
      <c r="B75" s="141" t="s">
        <v>118</v>
      </c>
      <c r="C75" s="136"/>
      <c r="D75" s="136" t="s">
        <v>172</v>
      </c>
      <c r="E75" s="136" t="s">
        <v>2</v>
      </c>
      <c r="F75" s="136"/>
      <c r="G75" s="136"/>
      <c r="H75" s="136">
        <v>28</v>
      </c>
      <c r="I75" s="52"/>
      <c r="J75" s="52">
        <f t="shared" si="6"/>
        <v>0</v>
      </c>
      <c r="K75" s="52"/>
      <c r="L75" s="52"/>
    </row>
    <row r="76" spans="1:12" x14ac:dyDescent="0.25">
      <c r="A76" s="51"/>
      <c r="B76" s="141" t="s">
        <v>119</v>
      </c>
      <c r="C76" s="136"/>
      <c r="D76" s="136" t="s">
        <v>180</v>
      </c>
      <c r="E76" s="136" t="s">
        <v>2</v>
      </c>
      <c r="F76" s="136"/>
      <c r="G76" s="136"/>
      <c r="H76" s="136">
        <v>15</v>
      </c>
      <c r="I76" s="52"/>
      <c r="J76" s="52">
        <f t="shared" si="6"/>
        <v>0</v>
      </c>
      <c r="K76" s="52"/>
      <c r="L76" s="52"/>
    </row>
    <row r="77" spans="1:12" x14ac:dyDescent="0.25">
      <c r="A77" s="51"/>
      <c r="B77" s="141" t="s">
        <v>120</v>
      </c>
      <c r="C77" s="136"/>
      <c r="D77" s="136" t="s">
        <v>181</v>
      </c>
      <c r="E77" s="136" t="s">
        <v>2</v>
      </c>
      <c r="F77" s="136"/>
      <c r="G77" s="136"/>
      <c r="H77" s="136">
        <v>38</v>
      </c>
      <c r="I77" s="52"/>
      <c r="J77" s="52">
        <f t="shared" si="6"/>
        <v>0</v>
      </c>
      <c r="K77" s="52"/>
      <c r="L77" s="52"/>
    </row>
    <row r="78" spans="1:12" x14ac:dyDescent="0.25">
      <c r="A78" s="51"/>
      <c r="B78" s="141" t="s">
        <v>121</v>
      </c>
      <c r="C78" s="136"/>
      <c r="D78" s="136" t="s">
        <v>169</v>
      </c>
      <c r="E78" s="136" t="s">
        <v>2</v>
      </c>
      <c r="F78" s="136"/>
      <c r="G78" s="136"/>
      <c r="H78" s="136">
        <v>139</v>
      </c>
      <c r="I78" s="52"/>
      <c r="J78" s="52">
        <f t="shared" si="6"/>
        <v>0</v>
      </c>
      <c r="K78" s="52"/>
      <c r="L78" s="52"/>
    </row>
    <row r="79" spans="1:12" x14ac:dyDescent="0.25">
      <c r="A79" s="51"/>
      <c r="B79" s="141" t="s">
        <v>122</v>
      </c>
      <c r="C79" s="136"/>
      <c r="D79" s="136" t="s">
        <v>223</v>
      </c>
      <c r="E79" s="136" t="s">
        <v>2</v>
      </c>
      <c r="F79" s="136"/>
      <c r="G79" s="136"/>
      <c r="H79" s="136">
        <v>40</v>
      </c>
      <c r="I79" s="52"/>
      <c r="J79" s="52">
        <f t="shared" si="6"/>
        <v>0</v>
      </c>
      <c r="K79" s="52"/>
      <c r="L79" s="52"/>
    </row>
    <row r="80" spans="1:12" x14ac:dyDescent="0.25">
      <c r="A80" s="51"/>
      <c r="B80" s="141" t="s">
        <v>123</v>
      </c>
      <c r="C80" s="136"/>
      <c r="D80" s="136" t="s">
        <v>173</v>
      </c>
      <c r="E80" s="136" t="s">
        <v>2</v>
      </c>
      <c r="F80" s="136"/>
      <c r="G80" s="136"/>
      <c r="H80" s="136">
        <v>10</v>
      </c>
      <c r="I80" s="52"/>
      <c r="J80" s="52">
        <f t="shared" si="6"/>
        <v>0</v>
      </c>
      <c r="K80" s="52"/>
      <c r="L80" s="52"/>
    </row>
    <row r="81" spans="1:43" x14ac:dyDescent="0.25">
      <c r="A81" s="51"/>
      <c r="B81" s="141" t="s">
        <v>224</v>
      </c>
      <c r="C81" s="136"/>
      <c r="D81" s="136" t="s">
        <v>225</v>
      </c>
      <c r="E81" s="136" t="s">
        <v>2</v>
      </c>
      <c r="F81" s="136"/>
      <c r="G81" s="136"/>
      <c r="H81" s="136">
        <v>13</v>
      </c>
      <c r="I81" s="52"/>
      <c r="J81" s="52">
        <f t="shared" si="6"/>
        <v>0</v>
      </c>
      <c r="K81" s="52"/>
      <c r="L81" s="52"/>
    </row>
    <row r="82" spans="1:43" s="23" customFormat="1" ht="63" x14ac:dyDescent="0.25">
      <c r="A82" s="38"/>
      <c r="B82" s="135" t="s">
        <v>100</v>
      </c>
      <c r="C82" s="51"/>
      <c r="D82" s="51"/>
      <c r="E82" s="51" t="s">
        <v>87</v>
      </c>
      <c r="F82" s="51"/>
      <c r="G82" s="51"/>
      <c r="H82" s="54"/>
      <c r="I82" s="52"/>
      <c r="J82" s="52">
        <f>J36*H82%</f>
        <v>0</v>
      </c>
      <c r="K82" s="71"/>
      <c r="L82" s="7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</row>
    <row r="83" spans="1:43" s="45" customFormat="1" x14ac:dyDescent="0.25">
      <c r="A83" s="80" t="s">
        <v>95</v>
      </c>
      <c r="B83" s="81" t="s">
        <v>29</v>
      </c>
      <c r="C83" s="81"/>
      <c r="D83" s="81"/>
      <c r="E83" s="81"/>
      <c r="F83" s="81"/>
      <c r="G83" s="81"/>
      <c r="H83" s="81"/>
      <c r="I83" s="81"/>
      <c r="J83" s="86"/>
      <c r="K83" s="81"/>
      <c r="L83" s="81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</row>
    <row r="84" spans="1:43" s="45" customFormat="1" x14ac:dyDescent="0.25">
      <c r="A84" s="83" t="s">
        <v>96</v>
      </c>
      <c r="B84" s="84" t="s">
        <v>29</v>
      </c>
      <c r="C84" s="84"/>
      <c r="D84" s="84"/>
      <c r="E84" s="84"/>
      <c r="F84" s="84"/>
      <c r="G84" s="84"/>
      <c r="H84" s="84"/>
      <c r="I84" s="84"/>
      <c r="J84" s="85">
        <f>J85+J87</f>
        <v>0</v>
      </c>
      <c r="K84" s="84"/>
      <c r="L84" s="8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</row>
    <row r="85" spans="1:43" s="45" customFormat="1" x14ac:dyDescent="0.25">
      <c r="A85" s="72"/>
      <c r="B85" s="73" t="s">
        <v>67</v>
      </c>
      <c r="C85" s="73"/>
      <c r="D85" s="73"/>
      <c r="E85" s="73"/>
      <c r="F85" s="73"/>
      <c r="G85" s="73"/>
      <c r="H85" s="73"/>
      <c r="I85" s="73"/>
      <c r="J85" s="74">
        <f>SUM(J86:J86)</f>
        <v>0</v>
      </c>
      <c r="K85" s="73"/>
      <c r="L85" s="73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</row>
    <row r="86" spans="1:43" s="23" customFormat="1" x14ac:dyDescent="0.25">
      <c r="A86" s="72"/>
      <c r="B86" s="75" t="s">
        <v>39</v>
      </c>
      <c r="C86" s="76"/>
      <c r="D86" s="76"/>
      <c r="E86" s="76" t="s">
        <v>97</v>
      </c>
      <c r="F86" s="77"/>
      <c r="G86" s="77"/>
      <c r="H86" s="78">
        <v>2</v>
      </c>
      <c r="I86" s="79"/>
      <c r="J86" s="78">
        <f t="shared" ref="J86" si="7">I86*H86</f>
        <v>0</v>
      </c>
      <c r="K86" s="78"/>
      <c r="L86" s="78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</row>
    <row r="87" spans="1:43" s="24" customFormat="1" x14ac:dyDescent="0.25">
      <c r="A87" s="63"/>
      <c r="B87" s="64" t="s">
        <v>4</v>
      </c>
      <c r="C87" s="64"/>
      <c r="D87" s="64"/>
      <c r="E87" s="64"/>
      <c r="F87" s="64"/>
      <c r="G87" s="64"/>
      <c r="H87" s="65"/>
      <c r="I87" s="64"/>
      <c r="J87" s="66">
        <f>SUM(J95:J96)</f>
        <v>0</v>
      </c>
      <c r="K87" s="67"/>
      <c r="L87" s="67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</row>
    <row r="88" spans="1:43" s="24" customFormat="1" x14ac:dyDescent="0.25">
      <c r="A88" s="63"/>
      <c r="B88" s="135" t="s">
        <v>187</v>
      </c>
      <c r="C88" s="51"/>
      <c r="D88" s="51" t="s">
        <v>188</v>
      </c>
      <c r="E88" s="51" t="s">
        <v>2</v>
      </c>
      <c r="F88" s="51"/>
      <c r="G88" s="51"/>
      <c r="H88" s="139">
        <v>8</v>
      </c>
      <c r="I88" s="52"/>
      <c r="J88" s="52">
        <f t="shared" ref="J88" si="8">H88*I88</f>
        <v>0</v>
      </c>
      <c r="K88" s="67"/>
      <c r="L88" s="67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</row>
    <row r="89" spans="1:43" s="24" customFormat="1" x14ac:dyDescent="0.25">
      <c r="A89" s="63"/>
      <c r="B89" s="135" t="s">
        <v>189</v>
      </c>
      <c r="C89" s="51"/>
      <c r="D89" s="51" t="s">
        <v>190</v>
      </c>
      <c r="E89" s="51" t="s">
        <v>2</v>
      </c>
      <c r="F89" s="51"/>
      <c r="G89" s="51"/>
      <c r="H89" s="139">
        <v>2</v>
      </c>
      <c r="I89" s="52"/>
      <c r="J89" s="52">
        <f>H89*I89</f>
        <v>0</v>
      </c>
      <c r="K89" s="67"/>
      <c r="L89" s="67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</row>
    <row r="90" spans="1:43" s="23" customFormat="1" x14ac:dyDescent="0.25">
      <c r="A90" s="38"/>
      <c r="B90" s="135" t="s">
        <v>158</v>
      </c>
      <c r="C90" s="51"/>
      <c r="D90" s="51"/>
      <c r="E90" s="51" t="s">
        <v>2</v>
      </c>
      <c r="F90" s="51"/>
      <c r="G90" s="51"/>
      <c r="H90" s="139">
        <v>2</v>
      </c>
      <c r="I90" s="52"/>
      <c r="J90" s="52">
        <f t="shared" ref="J90:J96" si="9">H90*I90</f>
        <v>0</v>
      </c>
      <c r="K90" s="71"/>
      <c r="L90" s="7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</row>
    <row r="91" spans="1:43" s="23" customFormat="1" x14ac:dyDescent="0.25">
      <c r="A91" s="38"/>
      <c r="B91" s="135" t="s">
        <v>206</v>
      </c>
      <c r="C91" s="51"/>
      <c r="D91" s="51" t="s">
        <v>193</v>
      </c>
      <c r="E91" s="51" t="s">
        <v>2</v>
      </c>
      <c r="F91" s="51"/>
      <c r="G91" s="51"/>
      <c r="H91" s="139">
        <v>2</v>
      </c>
      <c r="I91" s="52"/>
      <c r="J91" s="52">
        <f t="shared" si="9"/>
        <v>0</v>
      </c>
      <c r="K91" s="71"/>
      <c r="L91" s="7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</row>
    <row r="92" spans="1:43" s="23" customFormat="1" x14ac:dyDescent="0.25">
      <c r="A92" s="38"/>
      <c r="B92" s="135" t="s">
        <v>195</v>
      </c>
      <c r="C92" s="51"/>
      <c r="D92" s="51" t="s">
        <v>193</v>
      </c>
      <c r="E92" s="51" t="s">
        <v>2</v>
      </c>
      <c r="F92" s="51"/>
      <c r="G92" s="51"/>
      <c r="H92" s="139">
        <v>2</v>
      </c>
      <c r="I92" s="52"/>
      <c r="J92" s="52">
        <f t="shared" si="9"/>
        <v>0</v>
      </c>
      <c r="K92" s="71"/>
      <c r="L92" s="7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</row>
    <row r="93" spans="1:43" s="23" customFormat="1" x14ac:dyDescent="0.25">
      <c r="A93" s="38"/>
      <c r="B93" s="135" t="s">
        <v>98</v>
      </c>
      <c r="C93" s="51"/>
      <c r="D93" s="51" t="s">
        <v>191</v>
      </c>
      <c r="E93" s="51" t="s">
        <v>2</v>
      </c>
      <c r="F93" s="51"/>
      <c r="G93" s="51"/>
      <c r="H93" s="139">
        <v>2</v>
      </c>
      <c r="I93" s="52"/>
      <c r="J93" s="52">
        <f t="shared" si="9"/>
        <v>0</v>
      </c>
      <c r="K93" s="71"/>
      <c r="L93" s="7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</row>
    <row r="94" spans="1:43" s="23" customFormat="1" x14ac:dyDescent="0.25">
      <c r="A94" s="38"/>
      <c r="B94" s="135" t="s">
        <v>99</v>
      </c>
      <c r="C94" s="51"/>
      <c r="D94" s="51" t="s">
        <v>192</v>
      </c>
      <c r="E94" s="51" t="s">
        <v>2</v>
      </c>
      <c r="F94" s="51"/>
      <c r="G94" s="51"/>
      <c r="H94" s="139">
        <v>2</v>
      </c>
      <c r="I94" s="52"/>
      <c r="J94" s="52">
        <f t="shared" si="9"/>
        <v>0</v>
      </c>
      <c r="K94" s="71"/>
      <c r="L94" s="7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</row>
    <row r="95" spans="1:43" s="23" customFormat="1" x14ac:dyDescent="0.25">
      <c r="A95" s="38"/>
      <c r="B95" s="135" t="s">
        <v>40</v>
      </c>
      <c r="C95" s="51"/>
      <c r="D95" s="51"/>
      <c r="E95" s="51" t="s">
        <v>2</v>
      </c>
      <c r="F95" s="51"/>
      <c r="G95" s="51"/>
      <c r="H95" s="139">
        <v>2</v>
      </c>
      <c r="I95" s="52"/>
      <c r="J95" s="52">
        <f t="shared" si="9"/>
        <v>0</v>
      </c>
      <c r="K95" s="71"/>
      <c r="L95" s="7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</row>
    <row r="96" spans="1:43" s="23" customFormat="1" x14ac:dyDescent="0.25">
      <c r="A96" s="38"/>
      <c r="B96" s="135" t="s">
        <v>82</v>
      </c>
      <c r="C96" s="51"/>
      <c r="D96" s="51" t="s">
        <v>186</v>
      </c>
      <c r="E96" s="51" t="s">
        <v>41</v>
      </c>
      <c r="F96" s="51"/>
      <c r="G96" s="51"/>
      <c r="H96" s="139">
        <v>330</v>
      </c>
      <c r="I96" s="52"/>
      <c r="J96" s="52">
        <f t="shared" si="9"/>
        <v>0</v>
      </c>
      <c r="K96" s="71"/>
      <c r="L96" s="7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</row>
    <row r="97" spans="1:43" s="23" customFormat="1" x14ac:dyDescent="0.25">
      <c r="A97" s="38"/>
      <c r="B97" s="135" t="s">
        <v>83</v>
      </c>
      <c r="C97" s="51"/>
      <c r="D97" s="51" t="s">
        <v>232</v>
      </c>
      <c r="E97" s="51" t="s">
        <v>41</v>
      </c>
      <c r="F97" s="51"/>
      <c r="G97" s="51"/>
      <c r="H97" s="139">
        <v>300</v>
      </c>
      <c r="I97" s="52"/>
      <c r="J97" s="52">
        <f>H97*I97</f>
        <v>0</v>
      </c>
      <c r="K97" s="71"/>
      <c r="L97" s="7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</row>
    <row r="98" spans="1:43" s="23" customFormat="1" x14ac:dyDescent="0.25">
      <c r="A98" s="38"/>
      <c r="B98" s="135" t="s">
        <v>194</v>
      </c>
      <c r="C98" s="51"/>
      <c r="D98" s="51" t="s">
        <v>233</v>
      </c>
      <c r="E98" s="51" t="s">
        <v>41</v>
      </c>
      <c r="F98" s="51"/>
      <c r="G98" s="51"/>
      <c r="H98" s="139">
        <v>40</v>
      </c>
      <c r="I98" s="52"/>
      <c r="J98" s="52">
        <f>H98*I98</f>
        <v>0</v>
      </c>
      <c r="K98" s="71"/>
      <c r="L98" s="7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</row>
    <row r="99" spans="1:43" s="23" customFormat="1" x14ac:dyDescent="0.25">
      <c r="A99" s="38"/>
      <c r="B99" s="135" t="s">
        <v>194</v>
      </c>
      <c r="C99" s="51"/>
      <c r="D99" s="51" t="s">
        <v>234</v>
      </c>
      <c r="E99" s="51" t="s">
        <v>41</v>
      </c>
      <c r="F99" s="51"/>
      <c r="G99" s="51"/>
      <c r="H99" s="139">
        <v>80</v>
      </c>
      <c r="I99" s="52"/>
      <c r="J99" s="52">
        <f>H99*I99</f>
        <v>0</v>
      </c>
      <c r="K99" s="71"/>
      <c r="L99" s="7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</row>
    <row r="100" spans="1:43" s="23" customFormat="1" ht="31.5" x14ac:dyDescent="0.25">
      <c r="A100" s="38"/>
      <c r="B100" s="135" t="s">
        <v>196</v>
      </c>
      <c r="C100" s="51"/>
      <c r="D100" s="51"/>
      <c r="E100" s="51" t="s">
        <v>87</v>
      </c>
      <c r="F100" s="51"/>
      <c r="G100" s="51"/>
      <c r="H100" s="54"/>
      <c r="I100" s="52"/>
      <c r="J100" s="88">
        <f t="shared" ref="J100" si="10">H100*I100</f>
        <v>0</v>
      </c>
      <c r="K100" s="71"/>
      <c r="L100" s="7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</row>
    <row r="101" spans="1:43" s="45" customFormat="1" x14ac:dyDescent="0.25">
      <c r="A101" s="80" t="s">
        <v>132</v>
      </c>
      <c r="B101" s="81" t="s">
        <v>135</v>
      </c>
      <c r="C101" s="81"/>
      <c r="D101" s="81"/>
      <c r="E101" s="81"/>
      <c r="F101" s="81"/>
      <c r="G101" s="81"/>
      <c r="H101" s="81"/>
      <c r="I101" s="81"/>
      <c r="J101" s="86"/>
      <c r="K101" s="81"/>
      <c r="L101" s="81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</row>
    <row r="102" spans="1:43" s="45" customFormat="1" x14ac:dyDescent="0.25">
      <c r="A102" s="83" t="s">
        <v>133</v>
      </c>
      <c r="B102" s="84" t="s">
        <v>135</v>
      </c>
      <c r="C102" s="84"/>
      <c r="D102" s="84"/>
      <c r="E102" s="84"/>
      <c r="F102" s="84"/>
      <c r="G102" s="84"/>
      <c r="H102" s="84"/>
      <c r="I102" s="84"/>
      <c r="J102" s="85">
        <f>J103+J105</f>
        <v>0</v>
      </c>
      <c r="K102" s="84"/>
      <c r="L102" s="8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</row>
    <row r="103" spans="1:43" s="45" customFormat="1" x14ac:dyDescent="0.25">
      <c r="A103" s="72"/>
      <c r="B103" s="73" t="s">
        <v>67</v>
      </c>
      <c r="C103" s="73"/>
      <c r="D103" s="73"/>
      <c r="E103" s="73"/>
      <c r="F103" s="73"/>
      <c r="G103" s="73"/>
      <c r="H103" s="73"/>
      <c r="I103" s="73"/>
      <c r="J103" s="74">
        <f>SUM(J104:J104)</f>
        <v>0</v>
      </c>
      <c r="K103" s="73"/>
      <c r="L103" s="7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</row>
    <row r="104" spans="1:43" s="23" customFormat="1" x14ac:dyDescent="0.25">
      <c r="A104" s="72"/>
      <c r="B104" s="75" t="s">
        <v>136</v>
      </c>
      <c r="C104" s="76"/>
      <c r="D104" s="76"/>
      <c r="E104" s="76" t="s">
        <v>97</v>
      </c>
      <c r="F104" s="77"/>
      <c r="G104" s="77"/>
      <c r="H104" s="78"/>
      <c r="I104" s="79"/>
      <c r="J104" s="78">
        <f t="shared" ref="J104" si="11">I104*H104</f>
        <v>0</v>
      </c>
      <c r="K104" s="78"/>
      <c r="L104" s="78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</row>
    <row r="105" spans="1:43" s="24" customFormat="1" x14ac:dyDescent="0.25">
      <c r="A105" s="63"/>
      <c r="B105" s="64" t="s">
        <v>4</v>
      </c>
      <c r="C105" s="64"/>
      <c r="D105" s="64"/>
      <c r="E105" s="64"/>
      <c r="F105" s="64"/>
      <c r="G105" s="64"/>
      <c r="H105" s="65"/>
      <c r="I105" s="64"/>
      <c r="J105" s="66">
        <f>SUM(J115:J116)</f>
        <v>0</v>
      </c>
      <c r="K105" s="67"/>
      <c r="L105" s="67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</row>
    <row r="106" spans="1:43" s="24" customFormat="1" x14ac:dyDescent="0.25">
      <c r="A106" s="63"/>
      <c r="B106" s="53" t="s">
        <v>134</v>
      </c>
      <c r="C106" s="51"/>
      <c r="D106" s="51"/>
      <c r="E106" s="51"/>
      <c r="F106" s="51"/>
      <c r="G106" s="51"/>
      <c r="H106" s="54"/>
      <c r="I106" s="52"/>
      <c r="J106" s="52">
        <f>H106*I106</f>
        <v>0</v>
      </c>
      <c r="K106" s="67"/>
      <c r="L106" s="67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</row>
    <row r="107" spans="1:43" s="11" customFormat="1" x14ac:dyDescent="0.25">
      <c r="A107" s="86"/>
      <c r="B107" s="81"/>
      <c r="C107" s="81"/>
      <c r="D107" s="81"/>
      <c r="E107" s="81"/>
      <c r="F107" s="81"/>
      <c r="G107" s="81"/>
      <c r="H107" s="81"/>
      <c r="I107" s="91" t="s">
        <v>124</v>
      </c>
      <c r="J107" s="82">
        <f>J84+J35+J16+J102</f>
        <v>0</v>
      </c>
      <c r="K107" s="82"/>
      <c r="L107" s="82"/>
      <c r="M107" s="55" t="s">
        <v>125</v>
      </c>
    </row>
    <row r="108" spans="1:43" s="89" customFormat="1" x14ac:dyDescent="0.25">
      <c r="A108" s="92"/>
      <c r="B108" s="93"/>
      <c r="C108" s="93"/>
      <c r="D108" s="93"/>
      <c r="E108" s="93"/>
      <c r="F108" s="93"/>
      <c r="G108" s="93"/>
      <c r="H108" s="93"/>
      <c r="I108" s="94" t="s">
        <v>128</v>
      </c>
      <c r="J108" s="95">
        <f>J85+J36+J17+J103</f>
        <v>0</v>
      </c>
      <c r="K108" s="95"/>
      <c r="L108" s="95"/>
      <c r="M108" s="55"/>
    </row>
    <row r="109" spans="1:43" s="89" customFormat="1" x14ac:dyDescent="0.25">
      <c r="A109" s="92"/>
      <c r="B109" s="93"/>
      <c r="C109" s="93"/>
      <c r="D109" s="93"/>
      <c r="E109" s="93"/>
      <c r="F109" s="93"/>
      <c r="G109" s="93"/>
      <c r="H109" s="93"/>
      <c r="I109" s="94" t="s">
        <v>129</v>
      </c>
      <c r="J109" s="95">
        <f>J87+J38+J26+J105</f>
        <v>0</v>
      </c>
      <c r="K109" s="95"/>
      <c r="L109" s="95"/>
      <c r="M109" s="90"/>
    </row>
    <row r="110" spans="1:43" s="11" customFormat="1" x14ac:dyDescent="0.25">
      <c r="A110" s="92"/>
      <c r="B110" s="93"/>
      <c r="C110" s="93"/>
      <c r="D110" s="93"/>
      <c r="E110" s="93"/>
      <c r="F110" s="93"/>
      <c r="G110" s="93"/>
      <c r="H110" s="93"/>
      <c r="I110" s="94" t="s">
        <v>126</v>
      </c>
      <c r="J110" s="95">
        <f>J107*20/120</f>
        <v>0</v>
      </c>
      <c r="K110" s="78"/>
      <c r="L110" s="78"/>
      <c r="M110" s="55" t="s">
        <v>127</v>
      </c>
    </row>
    <row r="111" spans="1:43" s="6" customFormat="1" x14ac:dyDescent="0.25">
      <c r="A111" s="13" t="s">
        <v>42</v>
      </c>
      <c r="C111" s="56"/>
      <c r="D111" s="56"/>
      <c r="E111" s="56"/>
      <c r="F111" s="56"/>
      <c r="G111" s="56"/>
      <c r="H111" s="57"/>
      <c r="I111" s="58"/>
      <c r="J111" s="58"/>
    </row>
    <row r="112" spans="1:43" s="6" customFormat="1" x14ac:dyDescent="0.25">
      <c r="A112" s="55" t="s">
        <v>43</v>
      </c>
      <c r="C112" s="56"/>
      <c r="D112" s="56"/>
      <c r="E112" s="56"/>
      <c r="F112" s="56"/>
      <c r="G112" s="56"/>
      <c r="H112" s="57"/>
      <c r="I112" s="58"/>
      <c r="J112" s="58"/>
    </row>
    <row r="113" spans="1:10" s="59" customFormat="1" x14ac:dyDescent="0.25">
      <c r="A113" s="180" t="s">
        <v>44</v>
      </c>
      <c r="B113" s="180"/>
      <c r="C113" s="180"/>
      <c r="D113" s="180"/>
      <c r="E113" s="180"/>
      <c r="F113" s="180"/>
      <c r="G113" s="180"/>
      <c r="H113" s="180"/>
      <c r="I113" s="180"/>
      <c r="J113" s="180"/>
    </row>
    <row r="114" spans="1:10" s="59" customFormat="1" x14ac:dyDescent="0.25">
      <c r="A114" s="181" t="s">
        <v>45</v>
      </c>
      <c r="B114" s="181"/>
      <c r="C114" s="181"/>
      <c r="D114" s="181"/>
      <c r="E114" s="181"/>
      <c r="F114" s="181"/>
      <c r="G114" s="181"/>
      <c r="H114" s="181"/>
      <c r="I114" s="181"/>
      <c r="J114" s="181"/>
    </row>
    <row r="116" spans="1:10" x14ac:dyDescent="0.25">
      <c r="A116" s="180" t="s">
        <v>46</v>
      </c>
      <c r="B116" s="182"/>
      <c r="C116" s="182"/>
      <c r="D116" s="182"/>
      <c r="E116" s="182"/>
      <c r="F116" s="182"/>
      <c r="G116" s="182"/>
      <c r="H116" s="182"/>
      <c r="I116" s="182"/>
      <c r="J116" s="182"/>
    </row>
  </sheetData>
  <autoFilter ref="B38:I114" xr:uid="{AA2E0EDE-D235-47D2-8C42-BB5FE601B340}"/>
  <mergeCells count="4">
    <mergeCell ref="A10:L10"/>
    <mergeCell ref="A113:J113"/>
    <mergeCell ref="A114:J114"/>
    <mergeCell ref="A116:J116"/>
  </mergeCells>
  <conditionalFormatting sqref="I19">
    <cfRule type="duplicateValues" dxfId="41" priority="5"/>
  </conditionalFormatting>
  <conditionalFormatting sqref="I20:I21">
    <cfRule type="duplicateValues" dxfId="40" priority="4"/>
  </conditionalFormatting>
  <conditionalFormatting sqref="I23:I25">
    <cfRule type="duplicateValues" dxfId="39" priority="11"/>
  </conditionalFormatting>
  <conditionalFormatting sqref="I37">
    <cfRule type="duplicateValues" dxfId="38" priority="10"/>
  </conditionalFormatting>
  <conditionalFormatting sqref="I38 I34:I36">
    <cfRule type="duplicateValues" dxfId="37" priority="6"/>
  </conditionalFormatting>
  <conditionalFormatting sqref="I82 I39:I55">
    <cfRule type="duplicateValues" dxfId="36" priority="12"/>
  </conditionalFormatting>
  <conditionalFormatting sqref="I86">
    <cfRule type="duplicateValues" dxfId="35" priority="13"/>
  </conditionalFormatting>
  <conditionalFormatting sqref="I87 I83:I85">
    <cfRule type="duplicateValues" dxfId="34" priority="3"/>
  </conditionalFormatting>
  <conditionalFormatting sqref="I88:I96">
    <cfRule type="duplicateValues" dxfId="33" priority="14"/>
  </conditionalFormatting>
  <conditionalFormatting sqref="I104">
    <cfRule type="duplicateValues" dxfId="32" priority="9"/>
  </conditionalFormatting>
  <conditionalFormatting sqref="I105 I101:I103">
    <cfRule type="duplicateValues" dxfId="31" priority="1"/>
  </conditionalFormatting>
  <conditionalFormatting sqref="I106 I88:I100">
    <cfRule type="duplicateValues" dxfId="30" priority="7"/>
  </conditionalFormatting>
  <conditionalFormatting sqref="I106">
    <cfRule type="duplicateValues" dxfId="29" priority="2"/>
  </conditionalFormatting>
  <conditionalFormatting sqref="I107:I1048576 I26:I33 I1:I18 I22 I56:I81">
    <cfRule type="duplicateValues" dxfId="28" priority="8"/>
  </conditionalFormatting>
  <pageMargins left="0.7" right="0.7" top="0.75" bottom="0.75" header="0.3" footer="0.3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48"/>
  <sheetViews>
    <sheetView tabSelected="1" zoomScale="80" zoomScaleNormal="80" zoomScaleSheetLayoutView="115" workbookViewId="0">
      <selection activeCell="B20" sqref="B20"/>
    </sheetView>
  </sheetViews>
  <sheetFormatPr defaultRowHeight="15.75" x14ac:dyDescent="0.25"/>
  <cols>
    <col min="1" max="1" width="14.85546875" style="60" customWidth="1"/>
    <col min="2" max="2" width="59.5703125" style="61" customWidth="1"/>
    <col min="3" max="3" width="18" style="60" customWidth="1"/>
    <col min="4" max="4" width="38.5703125" style="147" customWidth="1"/>
    <col min="5" max="5" width="12.5703125" style="60" customWidth="1"/>
    <col min="6" max="6" width="13.85546875" style="60" customWidth="1"/>
    <col min="7" max="7" width="12.5703125" style="60" customWidth="1"/>
    <col min="8" max="8" width="16.7109375" style="60" customWidth="1"/>
    <col min="9" max="9" width="13.7109375" style="62" customWidth="1"/>
    <col min="10" max="10" width="18.140625" style="62" customWidth="1"/>
    <col min="11" max="12" width="15.7109375" style="21" customWidth="1"/>
    <col min="13" max="16384" width="9.140625" style="21"/>
  </cols>
  <sheetData>
    <row r="1" spans="1:28" s="11" customFormat="1" x14ac:dyDescent="0.25">
      <c r="A1" s="4"/>
      <c r="B1" s="5"/>
      <c r="C1" s="6"/>
      <c r="D1" s="142"/>
      <c r="E1" s="6"/>
      <c r="F1" s="7"/>
      <c r="G1" s="8"/>
      <c r="H1" s="6"/>
      <c r="I1" s="6"/>
      <c r="J1" s="9"/>
      <c r="K1" s="50" t="s">
        <v>47</v>
      </c>
      <c r="L1" s="10"/>
    </row>
    <row r="2" spans="1:28" s="11" customFormat="1" x14ac:dyDescent="0.25">
      <c r="A2" s="4"/>
      <c r="B2" s="49"/>
      <c r="C2" s="6"/>
      <c r="D2" s="142"/>
      <c r="E2" s="6"/>
      <c r="F2" s="7"/>
      <c r="G2" s="6"/>
      <c r="H2" s="6"/>
      <c r="I2" s="6"/>
      <c r="J2" s="9"/>
      <c r="K2" s="50" t="s">
        <v>48</v>
      </c>
      <c r="L2" s="12"/>
    </row>
    <row r="3" spans="1:28" s="11" customFormat="1" x14ac:dyDescent="0.25">
      <c r="A3" s="4"/>
      <c r="B3" s="5"/>
      <c r="C3" s="6"/>
      <c r="D3" s="142"/>
      <c r="E3" s="6"/>
      <c r="F3" s="7"/>
      <c r="G3" s="13"/>
      <c r="H3" s="14"/>
      <c r="I3" s="15"/>
      <c r="J3" s="16"/>
      <c r="K3" s="16"/>
      <c r="L3" s="16"/>
    </row>
    <row r="4" spans="1:28" s="11" customFormat="1" x14ac:dyDescent="0.25">
      <c r="A4" s="4"/>
      <c r="B4" s="17" t="s">
        <v>49</v>
      </c>
      <c r="C4" s="18"/>
      <c r="D4" s="143" t="s">
        <v>50</v>
      </c>
      <c r="E4" s="18"/>
      <c r="F4" s="18"/>
      <c r="H4" s="19" t="s">
        <v>51</v>
      </c>
      <c r="I4" s="19"/>
      <c r="J4" s="16"/>
      <c r="K4" s="16"/>
      <c r="L4" s="16"/>
    </row>
    <row r="5" spans="1:28" s="11" customFormat="1" x14ac:dyDescent="0.25">
      <c r="A5" s="4"/>
      <c r="B5" s="20"/>
      <c r="C5" s="21"/>
      <c r="D5" s="61"/>
      <c r="E5" s="21"/>
      <c r="F5" s="21"/>
      <c r="H5" s="22"/>
      <c r="I5" s="22"/>
      <c r="J5" s="16"/>
      <c r="K5" s="16"/>
      <c r="L5" s="16"/>
    </row>
    <row r="6" spans="1:28" s="11" customFormat="1" x14ac:dyDescent="0.25">
      <c r="A6" s="4"/>
      <c r="B6" s="20"/>
      <c r="C6" s="21"/>
      <c r="D6" s="61"/>
      <c r="E6" s="21"/>
      <c r="F6" s="21"/>
      <c r="H6" s="22"/>
      <c r="I6" s="22"/>
      <c r="J6" s="16"/>
      <c r="K6" s="16"/>
      <c r="L6" s="16"/>
    </row>
    <row r="7" spans="1:28" s="11" customFormat="1" x14ac:dyDescent="0.25">
      <c r="A7" s="4"/>
      <c r="B7" s="20" t="s">
        <v>52</v>
      </c>
      <c r="C7" s="21"/>
      <c r="D7" s="61" t="s">
        <v>275</v>
      </c>
      <c r="E7" s="21"/>
      <c r="F7" s="21"/>
      <c r="H7" s="22" t="s">
        <v>275</v>
      </c>
      <c r="I7" s="22"/>
      <c r="J7" s="16"/>
      <c r="K7" s="16"/>
      <c r="L7" s="16"/>
    </row>
    <row r="8" spans="1:28" s="11" customFormat="1" x14ac:dyDescent="0.25">
      <c r="A8" s="4"/>
      <c r="B8" s="23"/>
      <c r="C8" s="24"/>
      <c r="D8" s="23"/>
      <c r="E8" s="24"/>
      <c r="F8" s="25"/>
      <c r="G8" s="8"/>
      <c r="H8" s="26"/>
      <c r="I8" s="27"/>
      <c r="J8" s="16"/>
      <c r="K8" s="16"/>
      <c r="L8" s="16"/>
    </row>
    <row r="9" spans="1:28" s="33" customFormat="1" x14ac:dyDescent="0.25">
      <c r="A9" s="28"/>
      <c r="B9" s="29"/>
      <c r="C9" s="30"/>
      <c r="D9" s="29"/>
      <c r="E9" s="30"/>
      <c r="F9" s="31"/>
      <c r="G9" s="31"/>
      <c r="H9" s="26"/>
      <c r="I9" s="31"/>
      <c r="J9" s="32"/>
      <c r="K9" s="30"/>
      <c r="L9" s="30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s="33" customFormat="1" x14ac:dyDescent="0.25">
      <c r="A10" s="179" t="s">
        <v>301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s="23" customFormat="1" x14ac:dyDescent="0.25">
      <c r="A11" s="34"/>
      <c r="B11" s="35"/>
      <c r="C11" s="35"/>
      <c r="D11" s="35"/>
      <c r="E11" s="35"/>
      <c r="F11" s="35"/>
      <c r="G11" s="35"/>
      <c r="H11" s="35"/>
      <c r="I11" s="35"/>
      <c r="J11" s="36"/>
      <c r="K11" s="35"/>
      <c r="L11" s="3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45" customFormat="1" ht="63" x14ac:dyDescent="0.25">
      <c r="A12" s="38" t="s">
        <v>0</v>
      </c>
      <c r="B12" s="39" t="s">
        <v>1</v>
      </c>
      <c r="C12" s="39" t="s">
        <v>55</v>
      </c>
      <c r="D12" s="39" t="s">
        <v>56</v>
      </c>
      <c r="E12" s="40" t="s">
        <v>57</v>
      </c>
      <c r="F12" s="41" t="s">
        <v>58</v>
      </c>
      <c r="G12" s="41" t="s">
        <v>59</v>
      </c>
      <c r="H12" s="42" t="s">
        <v>60</v>
      </c>
      <c r="I12" s="43" t="s">
        <v>61</v>
      </c>
      <c r="J12" s="43" t="s">
        <v>62</v>
      </c>
      <c r="K12" s="43" t="s">
        <v>63</v>
      </c>
      <c r="L12" s="43" t="s">
        <v>64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</row>
    <row r="13" spans="1:28" s="45" customFormat="1" x14ac:dyDescent="0.25">
      <c r="A13" s="46" t="s">
        <v>65</v>
      </c>
      <c r="B13" s="47" t="s">
        <v>66</v>
      </c>
      <c r="C13" s="47"/>
      <c r="D13" s="47"/>
      <c r="E13" s="47"/>
      <c r="F13" s="47"/>
      <c r="G13" s="47"/>
      <c r="H13" s="47"/>
      <c r="I13" s="47"/>
      <c r="J13" s="48"/>
      <c r="K13" s="48"/>
      <c r="L13" s="48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</row>
    <row r="14" spans="1:28" s="45" customFormat="1" x14ac:dyDescent="0.25">
      <c r="A14" s="72" t="s">
        <v>69</v>
      </c>
      <c r="B14" s="73" t="s">
        <v>68</v>
      </c>
      <c r="C14" s="73"/>
      <c r="D14" s="73"/>
      <c r="E14" s="73"/>
      <c r="F14" s="73"/>
      <c r="G14" s="73"/>
      <c r="H14" s="73"/>
      <c r="I14" s="73"/>
      <c r="J14" s="87"/>
      <c r="K14" s="87"/>
      <c r="L14" s="87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</row>
    <row r="15" spans="1:28" s="45" customFormat="1" x14ac:dyDescent="0.25">
      <c r="A15" s="80" t="s">
        <v>70</v>
      </c>
      <c r="B15" s="81" t="s">
        <v>79</v>
      </c>
      <c r="C15" s="81"/>
      <c r="D15" s="81"/>
      <c r="E15" s="81"/>
      <c r="F15" s="81"/>
      <c r="G15" s="81"/>
      <c r="H15" s="81"/>
      <c r="I15" s="81"/>
      <c r="J15" s="86"/>
      <c r="K15" s="81"/>
      <c r="L15" s="81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28" s="45" customFormat="1" x14ac:dyDescent="0.25">
      <c r="A16" s="83" t="s">
        <v>71</v>
      </c>
      <c r="B16" s="84" t="s">
        <v>79</v>
      </c>
      <c r="C16" s="84"/>
      <c r="D16" s="84"/>
      <c r="E16" s="84"/>
      <c r="F16" s="84"/>
      <c r="G16" s="84"/>
      <c r="H16" s="84"/>
      <c r="I16" s="84"/>
      <c r="J16" s="85">
        <f>J17+J26</f>
        <v>0</v>
      </c>
      <c r="K16" s="84"/>
      <c r="L16" s="8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</row>
    <row r="17" spans="1:28" s="45" customFormat="1" x14ac:dyDescent="0.25">
      <c r="A17" s="72"/>
      <c r="B17" s="73" t="s">
        <v>67</v>
      </c>
      <c r="C17" s="73"/>
      <c r="D17" s="73"/>
      <c r="E17" s="73"/>
      <c r="F17" s="73"/>
      <c r="G17" s="73"/>
      <c r="H17" s="73"/>
      <c r="I17" s="73"/>
      <c r="J17" s="74">
        <f>SUM(J18:J25)</f>
        <v>0</v>
      </c>
      <c r="K17" s="73"/>
      <c r="L17" s="73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</row>
    <row r="18" spans="1:28" s="23" customFormat="1" x14ac:dyDescent="0.25">
      <c r="A18" s="72"/>
      <c r="B18" s="75" t="s">
        <v>72</v>
      </c>
      <c r="C18" s="76"/>
      <c r="D18" s="76"/>
      <c r="E18" s="76" t="s">
        <v>78</v>
      </c>
      <c r="F18" s="77"/>
      <c r="G18" s="77"/>
      <c r="H18" s="78">
        <f>H27</f>
        <v>300</v>
      </c>
      <c r="I18" s="79">
        <f>VLOOKUP(B18,Работы!$B$8:$J$20,8,0)</f>
        <v>0</v>
      </c>
      <c r="J18" s="78">
        <f t="shared" ref="J18:J22" si="0">I18*H18</f>
        <v>0</v>
      </c>
      <c r="K18" s="78"/>
      <c r="L18" s="7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s="23" customFormat="1" x14ac:dyDescent="0.25">
      <c r="A19" s="72"/>
      <c r="B19" s="75" t="s">
        <v>73</v>
      </c>
      <c r="C19" s="76"/>
      <c r="D19" s="76"/>
      <c r="E19" s="76" t="s">
        <v>78</v>
      </c>
      <c r="F19" s="77"/>
      <c r="G19" s="77"/>
      <c r="H19" s="78">
        <f t="shared" ref="H19" si="1">H28</f>
        <v>1500</v>
      </c>
      <c r="I19" s="79">
        <f>VLOOKUP(B19,Работы!$B$8:$J$20,8,0)</f>
        <v>0</v>
      </c>
      <c r="J19" s="78">
        <f t="shared" ref="J19:J21" si="2">I19*H19</f>
        <v>0</v>
      </c>
      <c r="K19" s="78"/>
      <c r="L19" s="78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s="23" customFormat="1" x14ac:dyDescent="0.25">
      <c r="A20" s="72"/>
      <c r="B20" s="75" t="s">
        <v>74</v>
      </c>
      <c r="C20" s="76"/>
      <c r="D20" s="76"/>
      <c r="E20" s="76" t="s">
        <v>78</v>
      </c>
      <c r="F20" s="77"/>
      <c r="G20" s="77"/>
      <c r="H20" s="78">
        <f>H29</f>
        <v>400</v>
      </c>
      <c r="I20" s="79">
        <f>VLOOKUP(B20,Работы!$B$8:$J$20,8,0)</f>
        <v>0</v>
      </c>
      <c r="J20" s="78">
        <f t="shared" si="2"/>
        <v>0</v>
      </c>
      <c r="K20" s="78"/>
      <c r="L20" s="78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s="23" customFormat="1" x14ac:dyDescent="0.25">
      <c r="A21" s="72"/>
      <c r="B21" s="75" t="s">
        <v>75</v>
      </c>
      <c r="C21" s="76"/>
      <c r="D21" s="76"/>
      <c r="E21" s="76" t="s">
        <v>78</v>
      </c>
      <c r="F21" s="77"/>
      <c r="G21" s="77"/>
      <c r="H21" s="78">
        <f t="shared" ref="H21:H24" si="3">H30</f>
        <v>40</v>
      </c>
      <c r="I21" s="79">
        <f>VLOOKUP(B21,Работы!$B$8:$J$20,8,0)</f>
        <v>0</v>
      </c>
      <c r="J21" s="78">
        <f t="shared" si="2"/>
        <v>0</v>
      </c>
      <c r="K21" s="78"/>
      <c r="L21" s="78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s="23" customFormat="1" x14ac:dyDescent="0.25">
      <c r="A22" s="72"/>
      <c r="B22" s="75" t="s">
        <v>76</v>
      </c>
      <c r="C22" s="76"/>
      <c r="D22" s="76"/>
      <c r="E22" s="76" t="s">
        <v>78</v>
      </c>
      <c r="F22" s="77"/>
      <c r="G22" s="77"/>
      <c r="H22" s="78">
        <f t="shared" si="3"/>
        <v>900</v>
      </c>
      <c r="I22" s="79">
        <f>VLOOKUP(B22,Работы!$B$8:$J$20,8,0)</f>
        <v>0</v>
      </c>
      <c r="J22" s="78">
        <f t="shared" si="0"/>
        <v>0</v>
      </c>
      <c r="K22" s="78"/>
      <c r="L22" s="78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s="23" customFormat="1" x14ac:dyDescent="0.25">
      <c r="A23" s="72"/>
      <c r="B23" s="75" t="s">
        <v>77</v>
      </c>
      <c r="C23" s="76"/>
      <c r="D23" s="76"/>
      <c r="E23" s="76" t="s">
        <v>78</v>
      </c>
      <c r="F23" s="77"/>
      <c r="G23" s="77"/>
      <c r="H23" s="78">
        <f t="shared" si="3"/>
        <v>2700</v>
      </c>
      <c r="I23" s="79">
        <f>VLOOKUP(B23,Работы!$B$8:$J$20,8,0)</f>
        <v>0</v>
      </c>
      <c r="J23" s="78">
        <f t="shared" ref="J23:J25" si="4">I23*H23</f>
        <v>0</v>
      </c>
      <c r="K23" s="78"/>
      <c r="L23" s="7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s="23" customFormat="1" x14ac:dyDescent="0.25">
      <c r="A24" s="72"/>
      <c r="B24" s="75" t="s">
        <v>231</v>
      </c>
      <c r="C24" s="76"/>
      <c r="D24" s="76"/>
      <c r="E24" s="76" t="s">
        <v>78</v>
      </c>
      <c r="F24" s="77"/>
      <c r="G24" s="77"/>
      <c r="H24" s="78">
        <f t="shared" si="3"/>
        <v>3200</v>
      </c>
      <c r="I24" s="79">
        <f>VLOOKUP(B24,Работы!$B$8:$J$20,8,0)</f>
        <v>0</v>
      </c>
      <c r="J24" s="78">
        <f t="shared" si="4"/>
        <v>0</v>
      </c>
      <c r="K24" s="78"/>
      <c r="L24" s="78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s="23" customFormat="1" x14ac:dyDescent="0.25">
      <c r="A25" s="72"/>
      <c r="B25" s="75" t="s">
        <v>197</v>
      </c>
      <c r="C25" s="76"/>
      <c r="D25" s="76" t="s">
        <v>198</v>
      </c>
      <c r="E25" s="76" t="s">
        <v>142</v>
      </c>
      <c r="F25" s="77"/>
      <c r="G25" s="77"/>
      <c r="H25" s="78">
        <v>8</v>
      </c>
      <c r="I25" s="79">
        <f>VLOOKUP(B25,Работы!$B$8:$J$20,8,0)</f>
        <v>0</v>
      </c>
      <c r="J25" s="78">
        <f t="shared" si="4"/>
        <v>0</v>
      </c>
      <c r="K25" s="78"/>
      <c r="L25" s="78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 s="24" customFormat="1" x14ac:dyDescent="0.25">
      <c r="A26" s="63"/>
      <c r="B26" s="64" t="s">
        <v>4</v>
      </c>
      <c r="C26" s="64"/>
      <c r="D26" s="144"/>
      <c r="E26" s="64"/>
      <c r="F26" s="64"/>
      <c r="G26" s="64"/>
      <c r="H26" s="65"/>
      <c r="I26" s="64"/>
      <c r="J26" s="66">
        <f>SUM(J27:J33)</f>
        <v>0</v>
      </c>
      <c r="K26" s="67"/>
      <c r="L26" s="67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</row>
    <row r="27" spans="1:28" s="23" customFormat="1" ht="31.5" x14ac:dyDescent="0.25">
      <c r="A27" s="38"/>
      <c r="B27" s="133" t="s">
        <v>80</v>
      </c>
      <c r="C27" s="68"/>
      <c r="D27" s="68" t="s">
        <v>277</v>
      </c>
      <c r="E27" s="68" t="s">
        <v>78</v>
      </c>
      <c r="F27" s="69"/>
      <c r="G27" s="70"/>
      <c r="H27" s="134">
        <v>300</v>
      </c>
      <c r="I27" s="71">
        <f>VLOOKUP(D27,Материалы!$D$6:$J$92,6,0)</f>
        <v>0</v>
      </c>
      <c r="J27" s="71">
        <f>I27*H27</f>
        <v>0</v>
      </c>
      <c r="K27" s="71"/>
      <c r="L27" s="7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s="23" customFormat="1" x14ac:dyDescent="0.25">
      <c r="A28" s="38"/>
      <c r="B28" s="133" t="s">
        <v>81</v>
      </c>
      <c r="C28" s="68"/>
      <c r="D28" s="68" t="s">
        <v>278</v>
      </c>
      <c r="E28" s="68" t="s">
        <v>78</v>
      </c>
      <c r="F28" s="69"/>
      <c r="G28" s="70"/>
      <c r="H28" s="134">
        <v>1500</v>
      </c>
      <c r="I28" s="71">
        <f>VLOOKUP(D28,Материалы!$D$6:$J$92,6,0)</f>
        <v>0</v>
      </c>
      <c r="J28" s="71">
        <f t="shared" ref="J28:J30" si="5">I28*H28</f>
        <v>0</v>
      </c>
      <c r="K28" s="71"/>
      <c r="L28" s="7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s="23" customFormat="1" x14ac:dyDescent="0.25">
      <c r="A29" s="38"/>
      <c r="B29" s="133" t="s">
        <v>82</v>
      </c>
      <c r="C29" s="68"/>
      <c r="D29" s="68" t="s">
        <v>274</v>
      </c>
      <c r="E29" s="68" t="s">
        <v>78</v>
      </c>
      <c r="F29" s="69"/>
      <c r="G29" s="70"/>
      <c r="H29" s="134">
        <v>400</v>
      </c>
      <c r="I29" s="71">
        <f>VLOOKUP(D29,Материалы!$D$6:$J$92,6,0)</f>
        <v>0</v>
      </c>
      <c r="J29" s="71">
        <f t="shared" si="5"/>
        <v>0</v>
      </c>
      <c r="K29" s="71"/>
      <c r="L29" s="7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s="23" customFormat="1" x14ac:dyDescent="0.25">
      <c r="A30" s="38"/>
      <c r="B30" s="133" t="s">
        <v>83</v>
      </c>
      <c r="C30" s="68"/>
      <c r="D30" s="68" t="s">
        <v>276</v>
      </c>
      <c r="E30" s="68" t="s">
        <v>78</v>
      </c>
      <c r="F30" s="69"/>
      <c r="G30" s="70"/>
      <c r="H30" s="134">
        <v>40</v>
      </c>
      <c r="I30" s="71">
        <f>VLOOKUP(D30,Материалы!$D$6:$J$92,6,0)</f>
        <v>0</v>
      </c>
      <c r="J30" s="71">
        <f t="shared" si="5"/>
        <v>0</v>
      </c>
      <c r="K30" s="71"/>
      <c r="L30" s="7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1:28" s="23" customFormat="1" x14ac:dyDescent="0.25">
      <c r="A31" s="38"/>
      <c r="B31" s="133" t="s">
        <v>84</v>
      </c>
      <c r="C31" s="68"/>
      <c r="D31" s="68" t="s">
        <v>279</v>
      </c>
      <c r="E31" s="68" t="s">
        <v>78</v>
      </c>
      <c r="F31" s="69"/>
      <c r="G31" s="70"/>
      <c r="H31" s="134">
        <v>900</v>
      </c>
      <c r="I31" s="71">
        <f>VLOOKUP(D31,Материалы!$D$6:$J$92,6,0)</f>
        <v>0</v>
      </c>
      <c r="J31" s="71">
        <f t="shared" ref="J31:J33" si="6">I31*H31</f>
        <v>0</v>
      </c>
      <c r="K31" s="71"/>
      <c r="L31" s="7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1:28" s="23" customFormat="1" x14ac:dyDescent="0.25">
      <c r="A32" s="38"/>
      <c r="B32" s="133" t="s">
        <v>85</v>
      </c>
      <c r="C32" s="68"/>
      <c r="D32" s="68" t="s">
        <v>280</v>
      </c>
      <c r="E32" s="68" t="s">
        <v>78</v>
      </c>
      <c r="F32" s="69"/>
      <c r="G32" s="70"/>
      <c r="H32" s="134">
        <v>2700</v>
      </c>
      <c r="I32" s="71">
        <f>VLOOKUP(D32,Материалы!$D$6:$J$92,6,0)</f>
        <v>0</v>
      </c>
      <c r="J32" s="71">
        <f t="shared" si="6"/>
        <v>0</v>
      </c>
      <c r="K32" s="71"/>
      <c r="L32" s="7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1:28" s="23" customFormat="1" x14ac:dyDescent="0.25">
      <c r="A33" s="38"/>
      <c r="B33" s="133" t="s">
        <v>230</v>
      </c>
      <c r="C33" s="68"/>
      <c r="D33" s="68" t="s">
        <v>281</v>
      </c>
      <c r="E33" s="68" t="s">
        <v>78</v>
      </c>
      <c r="F33" s="69"/>
      <c r="G33" s="70"/>
      <c r="H33" s="134">
        <v>3200</v>
      </c>
      <c r="I33" s="71">
        <f>VLOOKUP(D33,Материалы!$D$6:$J$92,6,0)</f>
        <v>0</v>
      </c>
      <c r="J33" s="71">
        <f t="shared" si="6"/>
        <v>0</v>
      </c>
      <c r="K33" s="71"/>
      <c r="L33" s="7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s="45" customFormat="1" x14ac:dyDescent="0.25">
      <c r="A34" s="80" t="s">
        <v>130</v>
      </c>
      <c r="B34" s="81" t="s">
        <v>86</v>
      </c>
      <c r="C34" s="81"/>
      <c r="D34" s="81"/>
      <c r="E34" s="81"/>
      <c r="F34" s="81"/>
      <c r="G34" s="81"/>
      <c r="H34" s="81"/>
      <c r="I34" s="81"/>
      <c r="J34" s="86"/>
      <c r="K34" s="81"/>
      <c r="L34" s="81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s="45" customFormat="1" x14ac:dyDescent="0.25">
      <c r="A35" s="83" t="s">
        <v>131</v>
      </c>
      <c r="B35" s="84" t="s">
        <v>86</v>
      </c>
      <c r="C35" s="84"/>
      <c r="D35" s="84"/>
      <c r="E35" s="84"/>
      <c r="F35" s="84"/>
      <c r="G35" s="84"/>
      <c r="H35" s="84"/>
      <c r="I35" s="84"/>
      <c r="J35" s="85">
        <f>J36+J38</f>
        <v>0</v>
      </c>
      <c r="K35" s="84"/>
      <c r="L35" s="8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s="45" customFormat="1" x14ac:dyDescent="0.25">
      <c r="A36" s="72"/>
      <c r="B36" s="73" t="s">
        <v>67</v>
      </c>
      <c r="C36" s="73"/>
      <c r="D36" s="73"/>
      <c r="E36" s="73"/>
      <c r="F36" s="73"/>
      <c r="G36" s="73"/>
      <c r="H36" s="73"/>
      <c r="I36" s="73"/>
      <c r="J36" s="74">
        <f>SUM(J37:J37)</f>
        <v>0</v>
      </c>
      <c r="K36" s="73"/>
      <c r="L36" s="73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</row>
    <row r="37" spans="1:28" s="23" customFormat="1" x14ac:dyDescent="0.25">
      <c r="A37" s="72"/>
      <c r="B37" s="75" t="s">
        <v>86</v>
      </c>
      <c r="C37" s="76"/>
      <c r="D37" s="76"/>
      <c r="E37" s="76" t="s">
        <v>137</v>
      </c>
      <c r="F37" s="77"/>
      <c r="G37" s="77"/>
      <c r="H37" s="78">
        <v>1</v>
      </c>
      <c r="I37" s="79">
        <f>VLOOKUP(B37,Работы!$B$8:$J$20,8,0)</f>
        <v>0</v>
      </c>
      <c r="J37" s="78">
        <f>I37*H37</f>
        <v>0</v>
      </c>
      <c r="K37" s="78"/>
      <c r="L37" s="78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s="24" customFormat="1" x14ac:dyDescent="0.25">
      <c r="A38" s="63"/>
      <c r="B38" s="64" t="s">
        <v>4</v>
      </c>
      <c r="C38" s="64"/>
      <c r="D38" s="144"/>
      <c r="E38" s="64"/>
      <c r="F38" s="64"/>
      <c r="G38" s="64"/>
      <c r="H38" s="65"/>
      <c r="I38" s="64"/>
      <c r="J38" s="66">
        <f>SUM(J39:J82)</f>
        <v>0</v>
      </c>
      <c r="K38" s="67"/>
      <c r="L38" s="67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</row>
    <row r="39" spans="1:28" s="24" customFormat="1" x14ac:dyDescent="0.25">
      <c r="A39" s="63"/>
      <c r="B39" s="135" t="s">
        <v>139</v>
      </c>
      <c r="C39" s="136"/>
      <c r="D39" s="140" t="s">
        <v>138</v>
      </c>
      <c r="E39" s="136" t="s">
        <v>2</v>
      </c>
      <c r="F39" s="136"/>
      <c r="G39" s="136"/>
      <c r="H39" s="137">
        <v>16</v>
      </c>
      <c r="I39" s="71">
        <f>VLOOKUP(D39,Материалы!$D$6:$J$92,6,0)</f>
        <v>0</v>
      </c>
      <c r="J39" s="52">
        <f>H39*I39</f>
        <v>0</v>
      </c>
      <c r="K39" s="67"/>
      <c r="L39" s="67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</row>
    <row r="40" spans="1:28" s="24" customFormat="1" ht="45" customHeight="1" x14ac:dyDescent="0.25">
      <c r="A40" s="63"/>
      <c r="B40" s="138" t="s">
        <v>89</v>
      </c>
      <c r="C40" s="136"/>
      <c r="D40" s="140" t="s">
        <v>143</v>
      </c>
      <c r="E40" s="136" t="s">
        <v>2</v>
      </c>
      <c r="F40" s="136"/>
      <c r="G40" s="136"/>
      <c r="H40" s="139">
        <v>5</v>
      </c>
      <c r="I40" s="71">
        <f>VLOOKUP(D40,Материалы!$D$6:$J$92,6,0)</f>
        <v>0</v>
      </c>
      <c r="J40" s="52">
        <f t="shared" ref="J40" si="7">H40*I40</f>
        <v>0</v>
      </c>
      <c r="K40" s="67"/>
      <c r="L40" s="67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</row>
    <row r="41" spans="1:28" s="24" customFormat="1" ht="63" x14ac:dyDescent="0.25">
      <c r="A41" s="63"/>
      <c r="B41" s="135" t="s">
        <v>88</v>
      </c>
      <c r="C41" s="136"/>
      <c r="D41" s="140" t="s">
        <v>282</v>
      </c>
      <c r="E41" s="136" t="s">
        <v>2</v>
      </c>
      <c r="F41" s="136"/>
      <c r="G41" s="136"/>
      <c r="H41" s="137">
        <v>84</v>
      </c>
      <c r="I41" s="71">
        <f>VLOOKUP(D41,Материалы!$D$6:$J$92,6,0)</f>
        <v>0</v>
      </c>
      <c r="J41" s="52">
        <f>H41*I41</f>
        <v>0</v>
      </c>
      <c r="K41" s="67"/>
      <c r="L41" s="67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:28" s="23" customFormat="1" ht="31.5" x14ac:dyDescent="0.25">
      <c r="A42" s="38"/>
      <c r="B42" s="135" t="s">
        <v>90</v>
      </c>
      <c r="C42" s="136"/>
      <c r="D42" s="140" t="s">
        <v>283</v>
      </c>
      <c r="E42" s="136" t="s">
        <v>2</v>
      </c>
      <c r="F42" s="136"/>
      <c r="G42" s="136"/>
      <c r="H42" s="139">
        <v>7800</v>
      </c>
      <c r="I42" s="71">
        <f>VLOOKUP(D42,Материалы!$D$6:$J$92,6,0)</f>
        <v>0</v>
      </c>
      <c r="J42" s="52">
        <f t="shared" ref="J42:J55" si="8">H42*I42</f>
        <v>0</v>
      </c>
      <c r="K42" s="71"/>
      <c r="L42" s="7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s="23" customFormat="1" ht="31.5" x14ac:dyDescent="0.25">
      <c r="A43" s="38"/>
      <c r="B43" s="135" t="s">
        <v>226</v>
      </c>
      <c r="C43" s="136"/>
      <c r="D43" s="140" t="s">
        <v>226</v>
      </c>
      <c r="E43" s="136" t="s">
        <v>2</v>
      </c>
      <c r="F43" s="136"/>
      <c r="G43" s="136"/>
      <c r="H43" s="139">
        <v>7</v>
      </c>
      <c r="I43" s="71">
        <f>VLOOKUP(D43,Материалы!$D$6:$J$92,6,0)</f>
        <v>0</v>
      </c>
      <c r="J43" s="52">
        <f t="shared" si="8"/>
        <v>0</v>
      </c>
      <c r="K43" s="71"/>
      <c r="L43" s="7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s="23" customFormat="1" x14ac:dyDescent="0.25">
      <c r="A44" s="38"/>
      <c r="B44" s="135" t="s">
        <v>222</v>
      </c>
      <c r="C44" s="136"/>
      <c r="D44" s="140" t="s">
        <v>239</v>
      </c>
      <c r="E44" s="136" t="s">
        <v>2</v>
      </c>
      <c r="F44" s="136"/>
      <c r="G44" s="136"/>
      <c r="H44" s="139">
        <v>270</v>
      </c>
      <c r="I44" s="71">
        <f>VLOOKUP(D44,Материалы!$D$6:$J$92,6,0)</f>
        <v>0</v>
      </c>
      <c r="J44" s="52">
        <f t="shared" si="8"/>
        <v>0</v>
      </c>
      <c r="K44" s="71"/>
      <c r="L44" s="7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8" s="23" customFormat="1" ht="31.5" x14ac:dyDescent="0.25">
      <c r="A45" s="38"/>
      <c r="B45" s="135" t="s">
        <v>91</v>
      </c>
      <c r="C45" s="136"/>
      <c r="D45" s="140" t="s">
        <v>284</v>
      </c>
      <c r="E45" s="136" t="s">
        <v>2</v>
      </c>
      <c r="F45" s="136"/>
      <c r="G45" s="136"/>
      <c r="H45" s="137">
        <v>14</v>
      </c>
      <c r="I45" s="71">
        <f>VLOOKUP(D45,Материалы!$D$6:$J$92,6,0)</f>
        <v>0</v>
      </c>
      <c r="J45" s="52">
        <f t="shared" si="8"/>
        <v>0</v>
      </c>
      <c r="K45" s="71"/>
      <c r="L45" s="7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s="23" customFormat="1" ht="31.5" x14ac:dyDescent="0.25">
      <c r="A46" s="38"/>
      <c r="B46" s="135" t="s">
        <v>92</v>
      </c>
      <c r="C46" s="136"/>
      <c r="D46" s="140" t="s">
        <v>15</v>
      </c>
      <c r="E46" s="136" t="s">
        <v>2</v>
      </c>
      <c r="F46" s="136"/>
      <c r="G46" s="136"/>
      <c r="H46" s="137">
        <v>18</v>
      </c>
      <c r="I46" s="71">
        <f>VLOOKUP(D46,Материалы!$D$6:$J$92,6,0)</f>
        <v>0</v>
      </c>
      <c r="J46" s="52">
        <f t="shared" si="8"/>
        <v>0</v>
      </c>
      <c r="K46" s="71"/>
      <c r="L46" s="7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8" s="23" customFormat="1" x14ac:dyDescent="0.25">
      <c r="A47" s="38"/>
      <c r="B47" s="135" t="s">
        <v>207</v>
      </c>
      <c r="C47" s="136"/>
      <c r="D47" s="140" t="s">
        <v>243</v>
      </c>
      <c r="E47" s="136" t="s">
        <v>2</v>
      </c>
      <c r="F47" s="136"/>
      <c r="G47" s="136"/>
      <c r="H47" s="139">
        <v>85</v>
      </c>
      <c r="I47" s="71">
        <f>VLOOKUP(D47,Материалы!$D$6:$J$92,6,0)</f>
        <v>0</v>
      </c>
      <c r="J47" s="52">
        <f t="shared" si="8"/>
        <v>0</v>
      </c>
      <c r="K47" s="71"/>
      <c r="L47" s="7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s="23" customFormat="1" ht="31.5" x14ac:dyDescent="0.25">
      <c r="A48" s="38"/>
      <c r="B48" s="135" t="s">
        <v>209</v>
      </c>
      <c r="C48" s="136"/>
      <c r="D48" s="140" t="s">
        <v>209</v>
      </c>
      <c r="E48" s="136" t="s">
        <v>2</v>
      </c>
      <c r="F48" s="136"/>
      <c r="G48" s="136"/>
      <c r="H48" s="139">
        <v>32</v>
      </c>
      <c r="I48" s="71">
        <f>VLOOKUP(D48,Материалы!$D$6:$J$92,6,0)</f>
        <v>0</v>
      </c>
      <c r="J48" s="52">
        <f t="shared" si="8"/>
        <v>0</v>
      </c>
      <c r="K48" s="71"/>
      <c r="L48" s="7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s="23" customFormat="1" x14ac:dyDescent="0.25">
      <c r="A49" s="38"/>
      <c r="B49" s="135" t="s">
        <v>210</v>
      </c>
      <c r="C49" s="136"/>
      <c r="D49" s="140" t="s">
        <v>210</v>
      </c>
      <c r="E49" s="136" t="s">
        <v>2</v>
      </c>
      <c r="F49" s="136"/>
      <c r="G49" s="136"/>
      <c r="H49" s="137">
        <v>1</v>
      </c>
      <c r="I49" s="71">
        <f>VLOOKUP(D49,Материалы!$D$6:$J$92,6,0)</f>
        <v>0</v>
      </c>
      <c r="J49" s="52">
        <f t="shared" si="8"/>
        <v>0</v>
      </c>
      <c r="K49" s="71"/>
      <c r="L49" s="7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s="23" customFormat="1" x14ac:dyDescent="0.25">
      <c r="A50" s="38"/>
      <c r="B50" s="135" t="s">
        <v>211</v>
      </c>
      <c r="C50" s="136"/>
      <c r="D50" s="140" t="s">
        <v>211</v>
      </c>
      <c r="E50" s="136" t="s">
        <v>2</v>
      </c>
      <c r="F50" s="136"/>
      <c r="G50" s="136"/>
      <c r="H50" s="137">
        <v>14</v>
      </c>
      <c r="I50" s="71">
        <f>VLOOKUP(D50,Материалы!$D$6:$J$92,6,0)</f>
        <v>0</v>
      </c>
      <c r="J50" s="52">
        <f t="shared" si="8"/>
        <v>0</v>
      </c>
      <c r="K50" s="71"/>
      <c r="L50" s="7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s="23" customFormat="1" ht="31.5" x14ac:dyDescent="0.25">
      <c r="A51" s="38"/>
      <c r="B51" s="135" t="s">
        <v>93</v>
      </c>
      <c r="C51" s="136"/>
      <c r="D51" s="140" t="s">
        <v>244</v>
      </c>
      <c r="E51" s="136" t="s">
        <v>2</v>
      </c>
      <c r="F51" s="136"/>
      <c r="G51" s="136"/>
      <c r="H51" s="137">
        <v>1</v>
      </c>
      <c r="I51" s="71">
        <f>VLOOKUP(D51,Материалы!$D$6:$J$92,6,0)</f>
        <v>0</v>
      </c>
      <c r="J51" s="52">
        <f t="shared" si="8"/>
        <v>0</v>
      </c>
      <c r="K51" s="71"/>
      <c r="L51" s="7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s="23" customFormat="1" ht="47.25" x14ac:dyDescent="0.25">
      <c r="A52" s="38"/>
      <c r="B52" s="135" t="s">
        <v>93</v>
      </c>
      <c r="C52" s="136"/>
      <c r="D52" s="140" t="s">
        <v>245</v>
      </c>
      <c r="E52" s="136" t="s">
        <v>2</v>
      </c>
      <c r="F52" s="136"/>
      <c r="G52" s="136"/>
      <c r="H52" s="137">
        <v>1</v>
      </c>
      <c r="I52" s="71">
        <f>VLOOKUP(D52,Материалы!$D$6:$J$92,6,0)</f>
        <v>0</v>
      </c>
      <c r="J52" s="52">
        <f t="shared" si="8"/>
        <v>0</v>
      </c>
      <c r="K52" s="71"/>
      <c r="L52" s="7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s="23" customFormat="1" x14ac:dyDescent="0.25">
      <c r="A53" s="38"/>
      <c r="B53" s="135" t="s">
        <v>203</v>
      </c>
      <c r="C53" s="136"/>
      <c r="D53" s="140" t="s">
        <v>204</v>
      </c>
      <c r="E53" s="136" t="s">
        <v>2</v>
      </c>
      <c r="F53" s="136"/>
      <c r="G53" s="136"/>
      <c r="H53" s="139">
        <v>1</v>
      </c>
      <c r="I53" s="71">
        <f>VLOOKUP(D53,Материалы!$D$6:$J$92,6,0)</f>
        <v>0</v>
      </c>
      <c r="J53" s="52">
        <f t="shared" si="8"/>
        <v>0</v>
      </c>
      <c r="K53" s="71"/>
      <c r="L53" s="7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s="23" customFormat="1" x14ac:dyDescent="0.25">
      <c r="A54" s="38"/>
      <c r="B54" s="135" t="s">
        <v>203</v>
      </c>
      <c r="C54" s="136"/>
      <c r="D54" s="140" t="s">
        <v>205</v>
      </c>
      <c r="E54" s="136" t="s">
        <v>2</v>
      </c>
      <c r="F54" s="136"/>
      <c r="G54" s="136"/>
      <c r="H54" s="139">
        <v>2</v>
      </c>
      <c r="I54" s="71">
        <f>VLOOKUP(D54,Материалы!$D$6:$J$92,6,0)</f>
        <v>0</v>
      </c>
      <c r="J54" s="52">
        <f t="shared" si="8"/>
        <v>0</v>
      </c>
      <c r="K54" s="71"/>
      <c r="L54" s="7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s="23" customFormat="1" x14ac:dyDescent="0.25">
      <c r="A55" s="38"/>
      <c r="B55" s="135" t="s">
        <v>94</v>
      </c>
      <c r="C55" s="136"/>
      <c r="D55" s="140" t="s">
        <v>37</v>
      </c>
      <c r="E55" s="136" t="s">
        <v>2</v>
      </c>
      <c r="F55" s="136"/>
      <c r="G55" s="136"/>
      <c r="H55" s="139">
        <v>2</v>
      </c>
      <c r="I55" s="71">
        <f>VLOOKUP(D55,Материалы!$D$6:$J$92,6,0)</f>
        <v>0</v>
      </c>
      <c r="J55" s="52">
        <f t="shared" si="8"/>
        <v>0</v>
      </c>
      <c r="K55" s="71"/>
      <c r="L55" s="7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x14ac:dyDescent="0.25">
      <c r="A56" s="51"/>
      <c r="B56" s="141" t="s">
        <v>101</v>
      </c>
      <c r="C56" s="136"/>
      <c r="D56" s="140" t="s">
        <v>285</v>
      </c>
      <c r="E56" s="136" t="s">
        <v>2</v>
      </c>
      <c r="F56" s="136"/>
      <c r="G56" s="136"/>
      <c r="H56" s="136">
        <v>120</v>
      </c>
      <c r="I56" s="71">
        <f>VLOOKUP(D56,Материалы!$D$6:$J$92,6,0)</f>
        <v>0</v>
      </c>
      <c r="J56" s="52">
        <f t="shared" ref="J56:J103" si="9">H56*I56</f>
        <v>0</v>
      </c>
      <c r="K56" s="52"/>
      <c r="L56" s="52"/>
    </row>
    <row r="57" spans="1:28" x14ac:dyDescent="0.25">
      <c r="A57" s="51"/>
      <c r="B57" s="141" t="s">
        <v>102</v>
      </c>
      <c r="C57" s="136"/>
      <c r="D57" s="140" t="s">
        <v>247</v>
      </c>
      <c r="E57" s="136" t="s">
        <v>2</v>
      </c>
      <c r="F57" s="136"/>
      <c r="G57" s="136"/>
      <c r="H57" s="136">
        <v>13</v>
      </c>
      <c r="I57" s="71">
        <f>VLOOKUP(D57,Материалы!$D$6:$J$92,6,0)</f>
        <v>0</v>
      </c>
      <c r="J57" s="52">
        <f t="shared" si="9"/>
        <v>0</v>
      </c>
      <c r="K57" s="52"/>
      <c r="L57" s="52"/>
    </row>
    <row r="58" spans="1:28" x14ac:dyDescent="0.25">
      <c r="A58" s="51"/>
      <c r="B58" s="141" t="s">
        <v>103</v>
      </c>
      <c r="C58" s="136"/>
      <c r="D58" s="140" t="s">
        <v>22</v>
      </c>
      <c r="E58" s="136" t="s">
        <v>2</v>
      </c>
      <c r="F58" s="136"/>
      <c r="G58" s="136"/>
      <c r="H58" s="136">
        <v>15</v>
      </c>
      <c r="I58" s="71">
        <f>VLOOKUP(D58,Материалы!$D$6:$J$92,6,0)</f>
        <v>0</v>
      </c>
      <c r="J58" s="52">
        <f t="shared" ref="J58:J71" si="10">H58*I58</f>
        <v>0</v>
      </c>
      <c r="K58" s="52"/>
      <c r="L58" s="52"/>
    </row>
    <row r="59" spans="1:28" x14ac:dyDescent="0.25">
      <c r="A59" s="51"/>
      <c r="B59" s="141" t="s">
        <v>104</v>
      </c>
      <c r="C59" s="136"/>
      <c r="D59" s="140" t="s">
        <v>147</v>
      </c>
      <c r="E59" s="136" t="s">
        <v>2</v>
      </c>
      <c r="F59" s="136"/>
      <c r="G59" s="136"/>
      <c r="H59" s="136">
        <v>94</v>
      </c>
      <c r="I59" s="71">
        <f>VLOOKUP(D59,Материалы!$D$6:$J$92,6,0)</f>
        <v>0</v>
      </c>
      <c r="J59" s="52">
        <f t="shared" si="10"/>
        <v>0</v>
      </c>
      <c r="K59" s="52"/>
      <c r="L59" s="52"/>
    </row>
    <row r="60" spans="1:28" x14ac:dyDescent="0.25">
      <c r="A60" s="51"/>
      <c r="B60" s="141" t="s">
        <v>105</v>
      </c>
      <c r="C60" s="136"/>
      <c r="D60" s="140" t="s">
        <v>247</v>
      </c>
      <c r="E60" s="136" t="s">
        <v>2</v>
      </c>
      <c r="F60" s="136"/>
      <c r="G60" s="136"/>
      <c r="H60" s="136">
        <v>13</v>
      </c>
      <c r="I60" s="71">
        <f>VLOOKUP(D60,Материалы!$D$6:$J$92,6,0)</f>
        <v>0</v>
      </c>
      <c r="J60" s="52">
        <f t="shared" si="10"/>
        <v>0</v>
      </c>
      <c r="K60" s="52"/>
      <c r="L60" s="52"/>
    </row>
    <row r="61" spans="1:28" x14ac:dyDescent="0.25">
      <c r="A61" s="51"/>
      <c r="B61" s="141" t="s">
        <v>106</v>
      </c>
      <c r="C61" s="136"/>
      <c r="D61" s="140" t="s">
        <v>148</v>
      </c>
      <c r="E61" s="136" t="s">
        <v>2</v>
      </c>
      <c r="F61" s="136"/>
      <c r="G61" s="136"/>
      <c r="H61" s="136">
        <v>14</v>
      </c>
      <c r="I61" s="71">
        <f>VLOOKUP(D61,Материалы!$D$6:$J$92,6,0)</f>
        <v>0</v>
      </c>
      <c r="J61" s="52">
        <f t="shared" si="10"/>
        <v>0</v>
      </c>
      <c r="K61" s="52"/>
      <c r="L61" s="52"/>
    </row>
    <row r="62" spans="1:28" x14ac:dyDescent="0.25">
      <c r="A62" s="51"/>
      <c r="B62" s="141" t="s">
        <v>107</v>
      </c>
      <c r="C62" s="136"/>
      <c r="D62" s="140" t="s">
        <v>23</v>
      </c>
      <c r="E62" s="136" t="s">
        <v>2</v>
      </c>
      <c r="F62" s="136"/>
      <c r="G62" s="136"/>
      <c r="H62" s="136">
        <v>63</v>
      </c>
      <c r="I62" s="71">
        <f>VLOOKUP(D62,Материалы!$D$6:$J$92,6,0)</f>
        <v>0</v>
      </c>
      <c r="J62" s="52">
        <f t="shared" si="10"/>
        <v>0</v>
      </c>
      <c r="K62" s="52"/>
      <c r="L62" s="52"/>
    </row>
    <row r="63" spans="1:28" x14ac:dyDescent="0.25">
      <c r="A63" s="51"/>
      <c r="B63" s="141" t="s">
        <v>108</v>
      </c>
      <c r="C63" s="136"/>
      <c r="D63" s="140" t="s">
        <v>24</v>
      </c>
      <c r="E63" s="136" t="s">
        <v>2</v>
      </c>
      <c r="F63" s="136"/>
      <c r="G63" s="136"/>
      <c r="H63" s="136">
        <v>7</v>
      </c>
      <c r="I63" s="71">
        <f>VLOOKUP(D63,Материалы!$D$6:$J$92,6,0)</f>
        <v>0</v>
      </c>
      <c r="J63" s="52">
        <f t="shared" si="10"/>
        <v>0</v>
      </c>
      <c r="K63" s="52"/>
      <c r="L63" s="52"/>
    </row>
    <row r="64" spans="1:28" x14ac:dyDescent="0.25">
      <c r="A64" s="51"/>
      <c r="B64" s="141" t="s">
        <v>109</v>
      </c>
      <c r="C64" s="136"/>
      <c r="D64" s="140" t="s">
        <v>248</v>
      </c>
      <c r="E64" s="136" t="s">
        <v>2</v>
      </c>
      <c r="F64" s="136"/>
      <c r="G64" s="136"/>
      <c r="H64" s="136">
        <v>10</v>
      </c>
      <c r="I64" s="71">
        <f>VLOOKUP(D64,Материалы!$D$6:$J$92,6,0)</f>
        <v>0</v>
      </c>
      <c r="J64" s="52">
        <f t="shared" si="10"/>
        <v>0</v>
      </c>
      <c r="K64" s="52"/>
      <c r="L64" s="52"/>
    </row>
    <row r="65" spans="1:12" x14ac:dyDescent="0.25">
      <c r="A65" s="51"/>
      <c r="B65" s="141" t="s">
        <v>110</v>
      </c>
      <c r="C65" s="136"/>
      <c r="D65" s="140" t="s">
        <v>38</v>
      </c>
      <c r="E65" s="136" t="s">
        <v>2</v>
      </c>
      <c r="F65" s="136"/>
      <c r="G65" s="136"/>
      <c r="H65" s="136">
        <v>7</v>
      </c>
      <c r="I65" s="71">
        <f>VLOOKUP(D65,Материалы!$D$6:$J$92,6,0)</f>
        <v>0</v>
      </c>
      <c r="J65" s="52">
        <f t="shared" si="10"/>
        <v>0</v>
      </c>
      <c r="K65" s="52"/>
      <c r="L65" s="52"/>
    </row>
    <row r="66" spans="1:12" x14ac:dyDescent="0.25">
      <c r="A66" s="51"/>
      <c r="B66" s="141" t="s">
        <v>111</v>
      </c>
      <c r="C66" s="136"/>
      <c r="D66" s="140" t="s">
        <v>17</v>
      </c>
      <c r="E66" s="136" t="s">
        <v>2</v>
      </c>
      <c r="F66" s="136"/>
      <c r="G66" s="136"/>
      <c r="H66" s="136">
        <v>64</v>
      </c>
      <c r="I66" s="71">
        <f>VLOOKUP(D66,Материалы!$D$6:$J$92,6,0)</f>
        <v>0</v>
      </c>
      <c r="J66" s="52">
        <f t="shared" si="10"/>
        <v>0</v>
      </c>
      <c r="K66" s="52"/>
      <c r="L66" s="52"/>
    </row>
    <row r="67" spans="1:12" x14ac:dyDescent="0.25">
      <c r="A67" s="51"/>
      <c r="B67" s="141" t="s">
        <v>112</v>
      </c>
      <c r="C67" s="136"/>
      <c r="D67" s="140" t="s">
        <v>146</v>
      </c>
      <c r="E67" s="136" t="s">
        <v>2</v>
      </c>
      <c r="F67" s="136"/>
      <c r="G67" s="136"/>
      <c r="H67" s="136">
        <v>25</v>
      </c>
      <c r="I67" s="71">
        <f>VLOOKUP(D67,Материалы!$D$6:$J$92,6,0)</f>
        <v>0</v>
      </c>
      <c r="J67" s="52">
        <f t="shared" si="10"/>
        <v>0</v>
      </c>
      <c r="K67" s="52"/>
      <c r="L67" s="52"/>
    </row>
    <row r="68" spans="1:12" x14ac:dyDescent="0.25">
      <c r="A68" s="51"/>
      <c r="B68" s="141" t="s">
        <v>113</v>
      </c>
      <c r="C68" s="136"/>
      <c r="D68" s="140" t="s">
        <v>18</v>
      </c>
      <c r="E68" s="136" t="s">
        <v>2</v>
      </c>
      <c r="F68" s="136"/>
      <c r="G68" s="136"/>
      <c r="H68" s="136">
        <v>12</v>
      </c>
      <c r="I68" s="71">
        <f>VLOOKUP(D68,Материалы!$D$6:$J$92,6,0)</f>
        <v>0</v>
      </c>
      <c r="J68" s="52">
        <f t="shared" si="10"/>
        <v>0</v>
      </c>
      <c r="K68" s="52"/>
      <c r="L68" s="52"/>
    </row>
    <row r="69" spans="1:12" x14ac:dyDescent="0.25">
      <c r="A69" s="51"/>
      <c r="B69" s="141" t="s">
        <v>114</v>
      </c>
      <c r="C69" s="136"/>
      <c r="D69" s="140" t="s">
        <v>286</v>
      </c>
      <c r="E69" s="136" t="s">
        <v>2</v>
      </c>
      <c r="F69" s="136"/>
      <c r="G69" s="136"/>
      <c r="H69" s="136">
        <v>22</v>
      </c>
      <c r="I69" s="71">
        <f>VLOOKUP(D69,Материалы!$D$6:$J$92,6,0)</f>
        <v>0</v>
      </c>
      <c r="J69" s="52">
        <f t="shared" si="10"/>
        <v>0</v>
      </c>
      <c r="K69" s="52"/>
      <c r="L69" s="52"/>
    </row>
    <row r="70" spans="1:12" ht="31.5" x14ac:dyDescent="0.25">
      <c r="A70" s="51"/>
      <c r="B70" s="141" t="s">
        <v>217</v>
      </c>
      <c r="C70" s="136"/>
      <c r="D70" s="140" t="s">
        <v>215</v>
      </c>
      <c r="E70" s="136" t="s">
        <v>2</v>
      </c>
      <c r="F70" s="136"/>
      <c r="G70" s="136"/>
      <c r="H70" s="136">
        <v>1</v>
      </c>
      <c r="I70" s="71">
        <f>VLOOKUP(D70,Материалы!$D$6:$J$92,6,0)</f>
        <v>0</v>
      </c>
      <c r="J70" s="52">
        <f t="shared" si="10"/>
        <v>0</v>
      </c>
      <c r="K70" s="52"/>
      <c r="L70" s="52"/>
    </row>
    <row r="71" spans="1:12" ht="31.5" x14ac:dyDescent="0.25">
      <c r="A71" s="51"/>
      <c r="B71" s="141" t="s">
        <v>218</v>
      </c>
      <c r="C71" s="136"/>
      <c r="D71" s="140" t="s">
        <v>10</v>
      </c>
      <c r="E71" s="136" t="s">
        <v>2</v>
      </c>
      <c r="F71" s="136"/>
      <c r="G71" s="136"/>
      <c r="H71" s="136">
        <v>60</v>
      </c>
      <c r="I71" s="71">
        <f>VLOOKUP(D71,Материалы!$D$6:$J$92,6,0)</f>
        <v>0</v>
      </c>
      <c r="J71" s="52">
        <f t="shared" si="10"/>
        <v>0</v>
      </c>
      <c r="K71" s="52"/>
      <c r="L71" s="52"/>
    </row>
    <row r="72" spans="1:12" x14ac:dyDescent="0.25">
      <c r="A72" s="51"/>
      <c r="B72" s="141" t="s">
        <v>115</v>
      </c>
      <c r="C72" s="136"/>
      <c r="D72" s="140" t="s">
        <v>19</v>
      </c>
      <c r="E72" s="136" t="s">
        <v>2</v>
      </c>
      <c r="F72" s="136"/>
      <c r="G72" s="136"/>
      <c r="H72" s="136">
        <v>66</v>
      </c>
      <c r="I72" s="71">
        <f>VLOOKUP(D72,Материалы!$D$6:$J$92,6,0)</f>
        <v>0</v>
      </c>
      <c r="J72" s="52">
        <f t="shared" si="9"/>
        <v>0</v>
      </c>
      <c r="K72" s="52"/>
      <c r="L72" s="52"/>
    </row>
    <row r="73" spans="1:12" x14ac:dyDescent="0.25">
      <c r="A73" s="51"/>
      <c r="B73" s="141" t="s">
        <v>116</v>
      </c>
      <c r="C73" s="136"/>
      <c r="D73" s="140" t="s">
        <v>20</v>
      </c>
      <c r="E73" s="136" t="s">
        <v>2</v>
      </c>
      <c r="F73" s="136"/>
      <c r="G73" s="136"/>
      <c r="H73" s="136">
        <v>42</v>
      </c>
      <c r="I73" s="71">
        <f>VLOOKUP(D73,Материалы!$D$6:$J$92,6,0)</f>
        <v>0</v>
      </c>
      <c r="J73" s="52">
        <f t="shared" si="9"/>
        <v>0</v>
      </c>
      <c r="K73" s="52"/>
      <c r="L73" s="52"/>
    </row>
    <row r="74" spans="1:12" x14ac:dyDescent="0.25">
      <c r="A74" s="51"/>
      <c r="B74" s="141" t="s">
        <v>117</v>
      </c>
      <c r="C74" s="136"/>
      <c r="D74" s="140" t="s">
        <v>21</v>
      </c>
      <c r="E74" s="136" t="s">
        <v>2</v>
      </c>
      <c r="F74" s="136"/>
      <c r="G74" s="136"/>
      <c r="H74" s="136">
        <v>20</v>
      </c>
      <c r="I74" s="71">
        <f>VLOOKUP(D74,Материалы!$D$6:$J$92,6,0)</f>
        <v>0</v>
      </c>
      <c r="J74" s="52">
        <f t="shared" si="9"/>
        <v>0</v>
      </c>
      <c r="K74" s="52"/>
      <c r="L74" s="52"/>
    </row>
    <row r="75" spans="1:12" x14ac:dyDescent="0.25">
      <c r="A75" s="51"/>
      <c r="B75" s="141" t="s">
        <v>118</v>
      </c>
      <c r="C75" s="136"/>
      <c r="D75" s="140" t="s">
        <v>287</v>
      </c>
      <c r="E75" s="136" t="s">
        <v>2</v>
      </c>
      <c r="F75" s="136"/>
      <c r="G75" s="136"/>
      <c r="H75" s="136">
        <v>28</v>
      </c>
      <c r="I75" s="71">
        <f>VLOOKUP(D75,Материалы!$D$6:$J$92,6,0)</f>
        <v>0</v>
      </c>
      <c r="J75" s="52">
        <f t="shared" si="9"/>
        <v>0</v>
      </c>
      <c r="K75" s="52"/>
      <c r="L75" s="52"/>
    </row>
    <row r="76" spans="1:12" x14ac:dyDescent="0.25">
      <c r="A76" s="51"/>
      <c r="B76" s="141" t="s">
        <v>119</v>
      </c>
      <c r="C76" s="136"/>
      <c r="D76" s="140" t="s">
        <v>288</v>
      </c>
      <c r="E76" s="136" t="s">
        <v>2</v>
      </c>
      <c r="F76" s="136"/>
      <c r="G76" s="136"/>
      <c r="H76" s="136">
        <v>15</v>
      </c>
      <c r="I76" s="71">
        <f>VLOOKUP(D76,Материалы!$D$6:$J$92,6,0)</f>
        <v>0</v>
      </c>
      <c r="J76" s="52">
        <f t="shared" si="9"/>
        <v>0</v>
      </c>
      <c r="K76" s="52"/>
      <c r="L76" s="52"/>
    </row>
    <row r="77" spans="1:12" x14ac:dyDescent="0.25">
      <c r="A77" s="51"/>
      <c r="B77" s="141" t="s">
        <v>120</v>
      </c>
      <c r="C77" s="136"/>
      <c r="D77" s="140" t="s">
        <v>289</v>
      </c>
      <c r="E77" s="136" t="s">
        <v>2</v>
      </c>
      <c r="F77" s="136"/>
      <c r="G77" s="136"/>
      <c r="H77" s="136">
        <v>38</v>
      </c>
      <c r="I77" s="71">
        <f>VLOOKUP(D77,Материалы!$D$6:$J$92,6,0)</f>
        <v>0</v>
      </c>
      <c r="J77" s="52">
        <f t="shared" si="9"/>
        <v>0</v>
      </c>
      <c r="K77" s="52"/>
      <c r="L77" s="52"/>
    </row>
    <row r="78" spans="1:12" x14ac:dyDescent="0.25">
      <c r="A78" s="51"/>
      <c r="B78" s="141" t="s">
        <v>121</v>
      </c>
      <c r="C78" s="136"/>
      <c r="D78" s="140" t="s">
        <v>290</v>
      </c>
      <c r="E78" s="136" t="s">
        <v>2</v>
      </c>
      <c r="F78" s="136"/>
      <c r="G78" s="136"/>
      <c r="H78" s="136">
        <v>139</v>
      </c>
      <c r="I78" s="71">
        <f>VLOOKUP(D78,Материалы!$D$6:$J$92,6,0)</f>
        <v>0</v>
      </c>
      <c r="J78" s="52">
        <f t="shared" si="9"/>
        <v>0</v>
      </c>
      <c r="K78" s="52"/>
      <c r="L78" s="52"/>
    </row>
    <row r="79" spans="1:12" x14ac:dyDescent="0.25">
      <c r="A79" s="51"/>
      <c r="B79" s="141" t="s">
        <v>122</v>
      </c>
      <c r="C79" s="136"/>
      <c r="D79" s="140" t="s">
        <v>254</v>
      </c>
      <c r="E79" s="136" t="s">
        <v>2</v>
      </c>
      <c r="F79" s="136"/>
      <c r="G79" s="136"/>
      <c r="H79" s="136">
        <v>40</v>
      </c>
      <c r="I79" s="71">
        <f>VLOOKUP(D79,Материалы!$D$6:$J$92,6,0)</f>
        <v>0</v>
      </c>
      <c r="J79" s="52">
        <f t="shared" si="9"/>
        <v>0</v>
      </c>
      <c r="K79" s="52"/>
      <c r="L79" s="52"/>
    </row>
    <row r="80" spans="1:12" x14ac:dyDescent="0.25">
      <c r="A80" s="51"/>
      <c r="B80" s="141" t="s">
        <v>123</v>
      </c>
      <c r="C80" s="136"/>
      <c r="D80" s="140" t="s">
        <v>291</v>
      </c>
      <c r="E80" s="136" t="s">
        <v>2</v>
      </c>
      <c r="F80" s="136"/>
      <c r="G80" s="136"/>
      <c r="H80" s="136">
        <v>10</v>
      </c>
      <c r="I80" s="71">
        <f>VLOOKUP(D80,Материалы!$D$6:$J$92,6,0)</f>
        <v>0</v>
      </c>
      <c r="J80" s="52">
        <f t="shared" si="9"/>
        <v>0</v>
      </c>
      <c r="K80" s="52"/>
      <c r="L80" s="52"/>
    </row>
    <row r="81" spans="1:12" x14ac:dyDescent="0.25">
      <c r="A81" s="51"/>
      <c r="B81" s="141" t="s">
        <v>224</v>
      </c>
      <c r="C81" s="136"/>
      <c r="D81" s="140" t="s">
        <v>251</v>
      </c>
      <c r="E81" s="136" t="s">
        <v>2</v>
      </c>
      <c r="F81" s="136"/>
      <c r="G81" s="136"/>
      <c r="H81" s="136">
        <v>13</v>
      </c>
      <c r="I81" s="71">
        <f>VLOOKUP(D81,Материалы!$D$6:$J$92,6,0)</f>
        <v>0</v>
      </c>
      <c r="J81" s="52">
        <f t="shared" si="9"/>
        <v>0</v>
      </c>
      <c r="K81" s="52"/>
      <c r="L81" s="52"/>
    </row>
    <row r="82" spans="1:12" s="190" customFormat="1" ht="69.75" customHeight="1" x14ac:dyDescent="0.25">
      <c r="A82" s="183"/>
      <c r="B82" s="184" t="s">
        <v>299</v>
      </c>
      <c r="C82" s="185"/>
      <c r="D82" s="186"/>
      <c r="E82" s="185" t="s">
        <v>87</v>
      </c>
      <c r="F82" s="185"/>
      <c r="G82" s="185"/>
      <c r="H82" s="187"/>
      <c r="I82" s="188"/>
      <c r="J82" s="188">
        <f>SUM(J83:J103)</f>
        <v>0</v>
      </c>
      <c r="K82" s="189"/>
      <c r="L82" s="189"/>
    </row>
    <row r="83" spans="1:12" s="190" customFormat="1" ht="47.25" x14ac:dyDescent="0.25">
      <c r="A83" s="183"/>
      <c r="B83" s="184" t="s">
        <v>6</v>
      </c>
      <c r="C83" s="185"/>
      <c r="D83" s="186" t="s">
        <v>6</v>
      </c>
      <c r="E83" s="185" t="s">
        <v>2</v>
      </c>
      <c r="F83" s="185"/>
      <c r="G83" s="185"/>
      <c r="H83" s="187">
        <v>250</v>
      </c>
      <c r="I83" s="188">
        <f>VLOOKUP(D83,Материалы!$D$6:$J$92,6,0)</f>
        <v>0</v>
      </c>
      <c r="J83" s="188">
        <f t="shared" si="9"/>
        <v>0</v>
      </c>
      <c r="K83" s="189"/>
      <c r="L83" s="189"/>
    </row>
    <row r="84" spans="1:12" s="190" customFormat="1" ht="31.5" x14ac:dyDescent="0.25">
      <c r="A84" s="183"/>
      <c r="B84" s="184" t="s">
        <v>7</v>
      </c>
      <c r="C84" s="185"/>
      <c r="D84" s="186" t="s">
        <v>7</v>
      </c>
      <c r="E84" s="185" t="s">
        <v>2</v>
      </c>
      <c r="F84" s="185"/>
      <c r="G84" s="185"/>
      <c r="H84" s="187">
        <v>150</v>
      </c>
      <c r="I84" s="188">
        <f>VLOOKUP(D84,Материалы!$D$6:$J$92,6,0)</f>
        <v>0</v>
      </c>
      <c r="J84" s="188">
        <f t="shared" si="9"/>
        <v>0</v>
      </c>
      <c r="K84" s="189"/>
      <c r="L84" s="189"/>
    </row>
    <row r="85" spans="1:12" s="190" customFormat="1" ht="31.5" x14ac:dyDescent="0.25">
      <c r="A85" s="183"/>
      <c r="B85" s="184" t="s">
        <v>8</v>
      </c>
      <c r="C85" s="185"/>
      <c r="D85" s="186" t="s">
        <v>8</v>
      </c>
      <c r="E85" s="185" t="s">
        <v>2</v>
      </c>
      <c r="F85" s="185"/>
      <c r="G85" s="185"/>
      <c r="H85" s="187">
        <v>750</v>
      </c>
      <c r="I85" s="188">
        <f>VLOOKUP(D85,Материалы!$D$6:$J$92,6,0)</f>
        <v>0</v>
      </c>
      <c r="J85" s="188">
        <f t="shared" si="9"/>
        <v>0</v>
      </c>
      <c r="K85" s="189"/>
      <c r="L85" s="189"/>
    </row>
    <row r="86" spans="1:12" s="190" customFormat="1" ht="31.5" x14ac:dyDescent="0.25">
      <c r="A86" s="183"/>
      <c r="B86" s="184" t="s">
        <v>9</v>
      </c>
      <c r="C86" s="185"/>
      <c r="D86" s="186" t="s">
        <v>9</v>
      </c>
      <c r="E86" s="185" t="s">
        <v>2</v>
      </c>
      <c r="F86" s="185"/>
      <c r="G86" s="185"/>
      <c r="H86" s="187">
        <v>50</v>
      </c>
      <c r="I86" s="188">
        <f>VLOOKUP(D86,Материалы!$D$6:$J$92,6,0)</f>
        <v>0</v>
      </c>
      <c r="J86" s="188">
        <f t="shared" si="9"/>
        <v>0</v>
      </c>
      <c r="K86" s="189"/>
      <c r="L86" s="189"/>
    </row>
    <row r="87" spans="1:12" s="190" customFormat="1" ht="31.5" x14ac:dyDescent="0.25">
      <c r="A87" s="183"/>
      <c r="B87" s="184" t="s">
        <v>11</v>
      </c>
      <c r="C87" s="185"/>
      <c r="D87" s="186" t="s">
        <v>11</v>
      </c>
      <c r="E87" s="185" t="s">
        <v>2</v>
      </c>
      <c r="F87" s="185"/>
      <c r="G87" s="185"/>
      <c r="H87" s="187">
        <v>55</v>
      </c>
      <c r="I87" s="188">
        <f>VLOOKUP(D87,Материалы!$D$6:$J$92,6,0)</f>
        <v>0</v>
      </c>
      <c r="J87" s="188">
        <f t="shared" si="9"/>
        <v>0</v>
      </c>
      <c r="K87" s="189"/>
      <c r="L87" s="189"/>
    </row>
    <row r="88" spans="1:12" s="190" customFormat="1" ht="31.5" x14ac:dyDescent="0.25">
      <c r="A88" s="183"/>
      <c r="B88" s="184" t="s">
        <v>35</v>
      </c>
      <c r="C88" s="185"/>
      <c r="D88" s="186" t="s">
        <v>35</v>
      </c>
      <c r="E88" s="185" t="s">
        <v>2</v>
      </c>
      <c r="F88" s="185"/>
      <c r="G88" s="185"/>
      <c r="H88" s="187">
        <v>1</v>
      </c>
      <c r="I88" s="188">
        <f>VLOOKUP(D88,Материалы!$D$6:$J$92,6,0)</f>
        <v>0</v>
      </c>
      <c r="J88" s="188">
        <f t="shared" si="9"/>
        <v>0</v>
      </c>
      <c r="K88" s="189"/>
      <c r="L88" s="189"/>
    </row>
    <row r="89" spans="1:12" s="190" customFormat="1" ht="31.5" x14ac:dyDescent="0.25">
      <c r="A89" s="183"/>
      <c r="B89" s="184" t="s">
        <v>36</v>
      </c>
      <c r="C89" s="185"/>
      <c r="D89" s="186" t="s">
        <v>36</v>
      </c>
      <c r="E89" s="185" t="s">
        <v>2</v>
      </c>
      <c r="F89" s="185"/>
      <c r="G89" s="185"/>
      <c r="H89" s="187">
        <v>1</v>
      </c>
      <c r="I89" s="188">
        <f>VLOOKUP(D89,Материалы!$D$6:$J$92,6,0)</f>
        <v>0</v>
      </c>
      <c r="J89" s="188">
        <f t="shared" si="9"/>
        <v>0</v>
      </c>
      <c r="K89" s="189"/>
      <c r="L89" s="189"/>
    </row>
    <row r="90" spans="1:12" s="190" customFormat="1" ht="31.5" x14ac:dyDescent="0.25">
      <c r="A90" s="183"/>
      <c r="B90" s="184" t="s">
        <v>240</v>
      </c>
      <c r="C90" s="185"/>
      <c r="D90" s="186" t="s">
        <v>240</v>
      </c>
      <c r="E90" s="185" t="s">
        <v>2</v>
      </c>
      <c r="F90" s="185"/>
      <c r="G90" s="185"/>
      <c r="H90" s="187">
        <v>17</v>
      </c>
      <c r="I90" s="188">
        <f>VLOOKUP(D90,Материалы!$D$6:$J$92,6,0)</f>
        <v>0</v>
      </c>
      <c r="J90" s="188">
        <f t="shared" si="9"/>
        <v>0</v>
      </c>
      <c r="K90" s="189"/>
      <c r="L90" s="189"/>
    </row>
    <row r="91" spans="1:12" s="190" customFormat="1" ht="47.25" x14ac:dyDescent="0.25">
      <c r="A91" s="183"/>
      <c r="B91" s="184" t="s">
        <v>12</v>
      </c>
      <c r="C91" s="185"/>
      <c r="D91" s="186" t="s">
        <v>12</v>
      </c>
      <c r="E91" s="185" t="s">
        <v>2</v>
      </c>
      <c r="F91" s="185"/>
      <c r="G91" s="185"/>
      <c r="H91" s="187">
        <v>65</v>
      </c>
      <c r="I91" s="188">
        <f>VLOOKUP(D91,Материалы!$D$6:$J$92,6,0)</f>
        <v>0</v>
      </c>
      <c r="J91" s="188">
        <f t="shared" si="9"/>
        <v>0</v>
      </c>
      <c r="K91" s="189"/>
      <c r="L91" s="189"/>
    </row>
    <row r="92" spans="1:12" s="190" customFormat="1" ht="47.25" x14ac:dyDescent="0.25">
      <c r="A92" s="183"/>
      <c r="B92" s="184" t="s">
        <v>13</v>
      </c>
      <c r="C92" s="185"/>
      <c r="D92" s="186" t="s">
        <v>13</v>
      </c>
      <c r="E92" s="185" t="s">
        <v>2</v>
      </c>
      <c r="F92" s="185"/>
      <c r="G92" s="185"/>
      <c r="H92" s="187">
        <v>56</v>
      </c>
      <c r="I92" s="188">
        <f>VLOOKUP(D92,Материалы!$D$6:$J$92,6,0)</f>
        <v>0</v>
      </c>
      <c r="J92" s="188">
        <f t="shared" si="9"/>
        <v>0</v>
      </c>
      <c r="K92" s="189"/>
      <c r="L92" s="189"/>
    </row>
    <row r="93" spans="1:12" s="190" customFormat="1" ht="47.25" x14ac:dyDescent="0.25">
      <c r="A93" s="183"/>
      <c r="B93" s="184" t="s">
        <v>241</v>
      </c>
      <c r="C93" s="185"/>
      <c r="D93" s="186" t="s">
        <v>241</v>
      </c>
      <c r="E93" s="185" t="s">
        <v>2</v>
      </c>
      <c r="F93" s="185"/>
      <c r="G93" s="185"/>
      <c r="H93" s="187">
        <v>93</v>
      </c>
      <c r="I93" s="188">
        <f>VLOOKUP(D93,Материалы!$D$6:$J$92,6,0)</f>
        <v>0</v>
      </c>
      <c r="J93" s="188">
        <f t="shared" si="9"/>
        <v>0</v>
      </c>
      <c r="K93" s="189"/>
      <c r="L93" s="189"/>
    </row>
    <row r="94" spans="1:12" s="190" customFormat="1" ht="47.25" x14ac:dyDescent="0.25">
      <c r="A94" s="183"/>
      <c r="B94" s="184" t="s">
        <v>199</v>
      </c>
      <c r="C94" s="185"/>
      <c r="D94" s="186" t="s">
        <v>199</v>
      </c>
      <c r="E94" s="185" t="s">
        <v>2</v>
      </c>
      <c r="F94" s="185"/>
      <c r="G94" s="185"/>
      <c r="H94" s="187">
        <v>37</v>
      </c>
      <c r="I94" s="188">
        <f>VLOOKUP(D94,Материалы!$D$6:$J$92,6,0)</f>
        <v>0</v>
      </c>
      <c r="J94" s="188">
        <f t="shared" si="9"/>
        <v>0</v>
      </c>
      <c r="K94" s="189"/>
      <c r="L94" s="189"/>
    </row>
    <row r="95" spans="1:12" s="190" customFormat="1" ht="31.5" x14ac:dyDescent="0.25">
      <c r="A95" s="183"/>
      <c r="B95" s="184" t="s">
        <v>14</v>
      </c>
      <c r="C95" s="185"/>
      <c r="D95" s="186" t="s">
        <v>14</v>
      </c>
      <c r="E95" s="185" t="s">
        <v>2</v>
      </c>
      <c r="F95" s="185"/>
      <c r="G95" s="185"/>
      <c r="H95" s="187">
        <v>700</v>
      </c>
      <c r="I95" s="188">
        <f>VLOOKUP(D95,Материалы!$D$6:$J$92,6,0)</f>
        <v>0</v>
      </c>
      <c r="J95" s="188">
        <f t="shared" si="9"/>
        <v>0</v>
      </c>
      <c r="K95" s="189"/>
      <c r="L95" s="189"/>
    </row>
    <row r="96" spans="1:12" s="190" customFormat="1" x14ac:dyDescent="0.25">
      <c r="A96" s="183"/>
      <c r="B96" s="184" t="s">
        <v>16</v>
      </c>
      <c r="C96" s="185"/>
      <c r="D96" s="186" t="s">
        <v>16</v>
      </c>
      <c r="E96" s="185" t="s">
        <v>2</v>
      </c>
      <c r="F96" s="185"/>
      <c r="G96" s="185"/>
      <c r="H96" s="187">
        <v>10</v>
      </c>
      <c r="I96" s="188">
        <f>VLOOKUP(D96,Материалы!$D$6:$J$92,6,0)</f>
        <v>0</v>
      </c>
      <c r="J96" s="188">
        <f t="shared" si="9"/>
        <v>0</v>
      </c>
      <c r="K96" s="189"/>
      <c r="L96" s="189"/>
    </row>
    <row r="97" spans="1:28" s="190" customFormat="1" x14ac:dyDescent="0.25">
      <c r="A97" s="183"/>
      <c r="B97" s="184" t="s">
        <v>145</v>
      </c>
      <c r="C97" s="185"/>
      <c r="D97" s="186" t="s">
        <v>145</v>
      </c>
      <c r="E97" s="185" t="s">
        <v>2</v>
      </c>
      <c r="F97" s="185"/>
      <c r="G97" s="185"/>
      <c r="H97" s="187">
        <v>12</v>
      </c>
      <c r="I97" s="188">
        <f>VLOOKUP(D97,Материалы!$D$6:$J$92,6,0)</f>
        <v>0</v>
      </c>
      <c r="J97" s="188">
        <f t="shared" si="9"/>
        <v>0</v>
      </c>
      <c r="K97" s="189"/>
      <c r="L97" s="189"/>
    </row>
    <row r="98" spans="1:28" s="190" customFormat="1" ht="31.5" x14ac:dyDescent="0.25">
      <c r="A98" s="183"/>
      <c r="B98" s="184" t="s">
        <v>246</v>
      </c>
      <c r="C98" s="185"/>
      <c r="D98" s="186" t="s">
        <v>246</v>
      </c>
      <c r="E98" s="185" t="s">
        <v>2</v>
      </c>
      <c r="F98" s="185"/>
      <c r="G98" s="185"/>
      <c r="H98" s="187">
        <v>2</v>
      </c>
      <c r="I98" s="188">
        <f>VLOOKUP(D98,Материалы!$D$6:$J$92,6,0)</f>
        <v>0</v>
      </c>
      <c r="J98" s="188">
        <f t="shared" si="9"/>
        <v>0</v>
      </c>
      <c r="K98" s="189"/>
      <c r="L98" s="189"/>
    </row>
    <row r="99" spans="1:28" s="190" customFormat="1" x14ac:dyDescent="0.25">
      <c r="A99" s="183"/>
      <c r="B99" s="184" t="s">
        <v>257</v>
      </c>
      <c r="C99" s="185"/>
      <c r="D99" s="186" t="s">
        <v>257</v>
      </c>
      <c r="E99" s="185" t="s">
        <v>2</v>
      </c>
      <c r="F99" s="185"/>
      <c r="G99" s="185"/>
      <c r="H99" s="187">
        <v>12</v>
      </c>
      <c r="I99" s="188">
        <f>VLOOKUP(D99,Материалы!$D$6:$J$92,6,0)</f>
        <v>0</v>
      </c>
      <c r="J99" s="188">
        <f t="shared" si="9"/>
        <v>0</v>
      </c>
      <c r="K99" s="189"/>
      <c r="L99" s="189"/>
    </row>
    <row r="100" spans="1:28" s="190" customFormat="1" x14ac:dyDescent="0.25">
      <c r="A100" s="183"/>
      <c r="B100" s="184" t="s">
        <v>25</v>
      </c>
      <c r="C100" s="185"/>
      <c r="D100" s="186" t="s">
        <v>25</v>
      </c>
      <c r="E100" s="185" t="s">
        <v>2</v>
      </c>
      <c r="F100" s="185"/>
      <c r="G100" s="185"/>
      <c r="H100" s="187">
        <v>33</v>
      </c>
      <c r="I100" s="188">
        <f>VLOOKUP(D100,Материалы!$D$6:$J$92,6,0)</f>
        <v>0</v>
      </c>
      <c r="J100" s="188">
        <f t="shared" si="9"/>
        <v>0</v>
      </c>
      <c r="K100" s="189"/>
      <c r="L100" s="189"/>
    </row>
    <row r="101" spans="1:28" s="190" customFormat="1" x14ac:dyDescent="0.25">
      <c r="A101" s="183"/>
      <c r="B101" s="184" t="s">
        <v>26</v>
      </c>
      <c r="C101" s="185"/>
      <c r="D101" s="186" t="s">
        <v>26</v>
      </c>
      <c r="E101" s="185" t="s">
        <v>2</v>
      </c>
      <c r="F101" s="185"/>
      <c r="G101" s="185"/>
      <c r="H101" s="187">
        <v>16</v>
      </c>
      <c r="I101" s="188">
        <f>VLOOKUP(D101,Материалы!$D$6:$J$92,6,0)</f>
        <v>0</v>
      </c>
      <c r="J101" s="188">
        <f t="shared" si="9"/>
        <v>0</v>
      </c>
      <c r="K101" s="189"/>
      <c r="L101" s="189"/>
    </row>
    <row r="102" spans="1:28" s="190" customFormat="1" x14ac:dyDescent="0.25">
      <c r="A102" s="183"/>
      <c r="B102" s="184" t="s">
        <v>27</v>
      </c>
      <c r="C102" s="185"/>
      <c r="D102" s="186" t="s">
        <v>27</v>
      </c>
      <c r="E102" s="185" t="s">
        <v>2</v>
      </c>
      <c r="F102" s="185"/>
      <c r="G102" s="185"/>
      <c r="H102" s="187">
        <v>10</v>
      </c>
      <c r="I102" s="188">
        <f>VLOOKUP(D102,Материалы!$D$6:$J$92,6,0)</f>
        <v>0</v>
      </c>
      <c r="J102" s="188">
        <f t="shared" si="9"/>
        <v>0</v>
      </c>
      <c r="K102" s="189"/>
      <c r="L102" s="189"/>
    </row>
    <row r="103" spans="1:28" s="190" customFormat="1" x14ac:dyDescent="0.25">
      <c r="A103" s="183"/>
      <c r="B103" s="184" t="s">
        <v>149</v>
      </c>
      <c r="C103" s="185"/>
      <c r="D103" s="186" t="s">
        <v>149</v>
      </c>
      <c r="E103" s="185" t="s">
        <v>2</v>
      </c>
      <c r="F103" s="185"/>
      <c r="G103" s="185"/>
      <c r="H103" s="187">
        <v>75</v>
      </c>
      <c r="I103" s="188">
        <f>VLOOKUP(D103,Материалы!$D$6:$J$92,6,0)</f>
        <v>0</v>
      </c>
      <c r="J103" s="188">
        <f t="shared" si="9"/>
        <v>0</v>
      </c>
      <c r="K103" s="189"/>
      <c r="L103" s="189"/>
    </row>
    <row r="104" spans="1:28" s="45" customFormat="1" x14ac:dyDescent="0.25">
      <c r="A104" s="80" t="s">
        <v>95</v>
      </c>
      <c r="B104" s="81" t="s">
        <v>29</v>
      </c>
      <c r="C104" s="81"/>
      <c r="D104" s="81"/>
      <c r="E104" s="81"/>
      <c r="F104" s="81"/>
      <c r="G104" s="81"/>
      <c r="H104" s="81"/>
      <c r="I104" s="81"/>
      <c r="J104" s="86"/>
      <c r="K104" s="81"/>
      <c r="L104" s="81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</row>
    <row r="105" spans="1:28" s="45" customFormat="1" x14ac:dyDescent="0.25">
      <c r="A105" s="83" t="s">
        <v>96</v>
      </c>
      <c r="B105" s="84" t="s">
        <v>29</v>
      </c>
      <c r="C105" s="84"/>
      <c r="D105" s="84"/>
      <c r="E105" s="84"/>
      <c r="F105" s="84"/>
      <c r="G105" s="84"/>
      <c r="H105" s="84"/>
      <c r="I105" s="84"/>
      <c r="J105" s="85">
        <f>J106+J108</f>
        <v>0</v>
      </c>
      <c r="K105" s="84"/>
      <c r="L105" s="8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</row>
    <row r="106" spans="1:28" s="45" customFormat="1" x14ac:dyDescent="0.25">
      <c r="A106" s="72"/>
      <c r="B106" s="73" t="s">
        <v>67</v>
      </c>
      <c r="C106" s="73"/>
      <c r="D106" s="73"/>
      <c r="E106" s="73"/>
      <c r="F106" s="73"/>
      <c r="G106" s="73"/>
      <c r="H106" s="73"/>
      <c r="I106" s="73"/>
      <c r="J106" s="74">
        <f>SUM(J107:J107)</f>
        <v>0</v>
      </c>
      <c r="K106" s="73"/>
      <c r="L106" s="73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</row>
    <row r="107" spans="1:28" s="23" customFormat="1" x14ac:dyDescent="0.25">
      <c r="A107" s="72"/>
      <c r="B107" s="75" t="s">
        <v>39</v>
      </c>
      <c r="C107" s="76"/>
      <c r="D107" s="76"/>
      <c r="E107" s="76" t="s">
        <v>97</v>
      </c>
      <c r="F107" s="77"/>
      <c r="G107" s="77"/>
      <c r="H107" s="78">
        <v>2</v>
      </c>
      <c r="I107" s="79">
        <f>VLOOKUP(B107,Работы!$B$8:$J$20,8,0)</f>
        <v>0</v>
      </c>
      <c r="J107" s="78">
        <f t="shared" ref="J107" si="11">I107*H107</f>
        <v>0</v>
      </c>
      <c r="K107" s="78"/>
      <c r="L107" s="78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</row>
    <row r="108" spans="1:28" s="24" customFormat="1" x14ac:dyDescent="0.25">
      <c r="A108" s="63"/>
      <c r="B108" s="64" t="s">
        <v>4</v>
      </c>
      <c r="C108" s="64"/>
      <c r="D108" s="144"/>
      <c r="E108" s="64"/>
      <c r="F108" s="64"/>
      <c r="G108" s="64"/>
      <c r="H108" s="65"/>
      <c r="I108" s="64"/>
      <c r="J108" s="66">
        <f>SUM(J109:J121)</f>
        <v>0</v>
      </c>
      <c r="K108" s="67"/>
      <c r="L108" s="67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:28" s="24" customFormat="1" x14ac:dyDescent="0.25">
      <c r="A109" s="63"/>
      <c r="B109" s="135" t="s">
        <v>187</v>
      </c>
      <c r="C109" s="51"/>
      <c r="D109" s="145" t="s">
        <v>152</v>
      </c>
      <c r="E109" s="51" t="s">
        <v>2</v>
      </c>
      <c r="F109" s="51"/>
      <c r="G109" s="51"/>
      <c r="H109" s="139">
        <v>8</v>
      </c>
      <c r="I109" s="71">
        <f>VLOOKUP(D109,Материалы!$D$6:$J$92,6,0)</f>
        <v>0</v>
      </c>
      <c r="J109" s="52">
        <f t="shared" ref="J109" si="12">H109*I109</f>
        <v>0</v>
      </c>
      <c r="K109" s="67"/>
      <c r="L109" s="67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:28" s="24" customFormat="1" ht="31.5" x14ac:dyDescent="0.25">
      <c r="A110" s="63"/>
      <c r="B110" s="135" t="s">
        <v>189</v>
      </c>
      <c r="C110" s="51"/>
      <c r="D110" s="145" t="s">
        <v>153</v>
      </c>
      <c r="E110" s="51" t="s">
        <v>2</v>
      </c>
      <c r="F110" s="51"/>
      <c r="G110" s="51"/>
      <c r="H110" s="139">
        <v>2</v>
      </c>
      <c r="I110" s="71">
        <f>VLOOKUP(D110,Материалы!$D$6:$J$92,6,0)</f>
        <v>0</v>
      </c>
      <c r="J110" s="52">
        <f>H110*I110</f>
        <v>0</v>
      </c>
      <c r="K110" s="67"/>
      <c r="L110" s="67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:28" s="23" customFormat="1" x14ac:dyDescent="0.25">
      <c r="A111" s="38"/>
      <c r="B111" s="135" t="s">
        <v>158</v>
      </c>
      <c r="C111" s="51"/>
      <c r="D111" s="145" t="s">
        <v>158</v>
      </c>
      <c r="E111" s="51" t="s">
        <v>2</v>
      </c>
      <c r="F111" s="51"/>
      <c r="G111" s="51"/>
      <c r="H111" s="139">
        <v>2</v>
      </c>
      <c r="I111" s="71">
        <f>VLOOKUP(D111,Материалы!$D$6:$J$92,6,0)</f>
        <v>0</v>
      </c>
      <c r="J111" s="52">
        <f t="shared" ref="J111:J117" si="13">H111*I111</f>
        <v>0</v>
      </c>
      <c r="K111" s="71"/>
      <c r="L111" s="7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</row>
    <row r="112" spans="1:28" s="23" customFormat="1" x14ac:dyDescent="0.25">
      <c r="A112" s="38"/>
      <c r="B112" s="135" t="s">
        <v>206</v>
      </c>
      <c r="C112" s="51"/>
      <c r="D112" s="145" t="s">
        <v>157</v>
      </c>
      <c r="E112" s="51" t="s">
        <v>2</v>
      </c>
      <c r="F112" s="51"/>
      <c r="G112" s="51"/>
      <c r="H112" s="139">
        <v>2</v>
      </c>
      <c r="I112" s="71">
        <f>VLOOKUP(D112,Материалы!$D$6:$J$92,6,0)</f>
        <v>0</v>
      </c>
      <c r="J112" s="52">
        <f t="shared" si="13"/>
        <v>0</v>
      </c>
      <c r="K112" s="71"/>
      <c r="L112" s="7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</row>
    <row r="113" spans="1:28" s="23" customFormat="1" x14ac:dyDescent="0.25">
      <c r="A113" s="38"/>
      <c r="B113" s="135" t="s">
        <v>195</v>
      </c>
      <c r="C113" s="51"/>
      <c r="D113" s="145" t="s">
        <v>154</v>
      </c>
      <c r="E113" s="51" t="s">
        <v>2</v>
      </c>
      <c r="F113" s="51"/>
      <c r="G113" s="51"/>
      <c r="H113" s="139">
        <v>2</v>
      </c>
      <c r="I113" s="71">
        <f>VLOOKUP(D113,Материалы!$D$6:$J$92,6,0)</f>
        <v>0</v>
      </c>
      <c r="J113" s="52">
        <f t="shared" si="13"/>
        <v>0</v>
      </c>
      <c r="K113" s="71"/>
      <c r="L113" s="7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</row>
    <row r="114" spans="1:28" s="23" customFormat="1" ht="31.5" x14ac:dyDescent="0.25">
      <c r="A114" s="38"/>
      <c r="B114" s="135" t="s">
        <v>98</v>
      </c>
      <c r="C114" s="51"/>
      <c r="D114" s="145" t="s">
        <v>155</v>
      </c>
      <c r="E114" s="51" t="s">
        <v>2</v>
      </c>
      <c r="F114" s="51"/>
      <c r="G114" s="51"/>
      <c r="H114" s="139">
        <v>2</v>
      </c>
      <c r="I114" s="71">
        <f>VLOOKUP(D114,Материалы!$D$6:$J$92,6,0)</f>
        <v>0</v>
      </c>
      <c r="J114" s="52">
        <f t="shared" si="13"/>
        <v>0</v>
      </c>
      <c r="K114" s="71"/>
      <c r="L114" s="7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</row>
    <row r="115" spans="1:28" s="23" customFormat="1" x14ac:dyDescent="0.25">
      <c r="A115" s="38"/>
      <c r="B115" s="135" t="s">
        <v>99</v>
      </c>
      <c r="C115" s="51"/>
      <c r="D115" s="145" t="s">
        <v>30</v>
      </c>
      <c r="E115" s="51" t="s">
        <v>2</v>
      </c>
      <c r="F115" s="51"/>
      <c r="G115" s="51"/>
      <c r="H115" s="139">
        <v>2</v>
      </c>
      <c r="I115" s="71">
        <f>VLOOKUP(D115,Материалы!$D$6:$J$92,6,0)</f>
        <v>0</v>
      </c>
      <c r="J115" s="52">
        <f t="shared" si="13"/>
        <v>0</v>
      </c>
      <c r="K115" s="71"/>
      <c r="L115" s="7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</row>
    <row r="116" spans="1:28" s="23" customFormat="1" ht="31.5" x14ac:dyDescent="0.25">
      <c r="A116" s="38"/>
      <c r="B116" s="135" t="s">
        <v>40</v>
      </c>
      <c r="C116" s="51"/>
      <c r="D116" s="145" t="s">
        <v>40</v>
      </c>
      <c r="E116" s="51" t="s">
        <v>2</v>
      </c>
      <c r="F116" s="51"/>
      <c r="G116" s="51"/>
      <c r="H116" s="139">
        <v>2</v>
      </c>
      <c r="I116" s="71">
        <f>VLOOKUP(D116,Материалы!$D$6:$J$92,6,0)</f>
        <v>0</v>
      </c>
      <c r="J116" s="52">
        <f t="shared" si="13"/>
        <v>0</v>
      </c>
      <c r="K116" s="71"/>
      <c r="L116" s="7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</row>
    <row r="117" spans="1:28" s="23" customFormat="1" x14ac:dyDescent="0.25">
      <c r="A117" s="38"/>
      <c r="B117" s="135" t="s">
        <v>82</v>
      </c>
      <c r="C117" s="51"/>
      <c r="D117" s="145" t="s">
        <v>159</v>
      </c>
      <c r="E117" s="51" t="s">
        <v>41</v>
      </c>
      <c r="F117" s="51"/>
      <c r="G117" s="51"/>
      <c r="H117" s="139">
        <v>330</v>
      </c>
      <c r="I117" s="71">
        <f>VLOOKUP(D117,Материалы!$D$6:$J$92,6,0)</f>
        <v>0</v>
      </c>
      <c r="J117" s="52">
        <f t="shared" si="13"/>
        <v>0</v>
      </c>
      <c r="K117" s="71"/>
      <c r="L117" s="7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</row>
    <row r="118" spans="1:28" s="23" customFormat="1" x14ac:dyDescent="0.25">
      <c r="A118" s="38"/>
      <c r="B118" s="135" t="s">
        <v>83</v>
      </c>
      <c r="C118" s="51"/>
      <c r="D118" s="145" t="s">
        <v>267</v>
      </c>
      <c r="E118" s="51" t="s">
        <v>41</v>
      </c>
      <c r="F118" s="51"/>
      <c r="G118" s="51"/>
      <c r="H118" s="139">
        <v>300</v>
      </c>
      <c r="I118" s="71">
        <f>VLOOKUP(D118,Материалы!$D$6:$J$92,6,0)</f>
        <v>0</v>
      </c>
      <c r="J118" s="52">
        <f>H118*I118</f>
        <v>0</v>
      </c>
      <c r="K118" s="71"/>
      <c r="L118" s="7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</row>
    <row r="119" spans="1:28" s="23" customFormat="1" ht="31.5" x14ac:dyDescent="0.25">
      <c r="A119" s="38"/>
      <c r="B119" s="135" t="s">
        <v>194</v>
      </c>
      <c r="C119" s="51"/>
      <c r="D119" s="145" t="s">
        <v>263</v>
      </c>
      <c r="E119" s="51" t="s">
        <v>41</v>
      </c>
      <c r="F119" s="51"/>
      <c r="G119" s="51"/>
      <c r="H119" s="139">
        <v>40</v>
      </c>
      <c r="I119" s="71">
        <f>VLOOKUP(D119,Материалы!$D$6:$J$92,6,0)</f>
        <v>0</v>
      </c>
      <c r="J119" s="52">
        <f>H119*I119</f>
        <v>0</v>
      </c>
      <c r="K119" s="71"/>
      <c r="L119" s="7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</row>
    <row r="120" spans="1:28" s="23" customFormat="1" ht="31.5" x14ac:dyDescent="0.25">
      <c r="A120" s="38"/>
      <c r="B120" s="135" t="s">
        <v>194</v>
      </c>
      <c r="C120" s="51"/>
      <c r="D120" s="145" t="s">
        <v>264</v>
      </c>
      <c r="E120" s="51" t="s">
        <v>41</v>
      </c>
      <c r="F120" s="51"/>
      <c r="G120" s="51"/>
      <c r="H120" s="139">
        <v>80</v>
      </c>
      <c r="I120" s="71">
        <f>VLOOKUP(D120,Материалы!$D$6:$J$92,6,0)</f>
        <v>0</v>
      </c>
      <c r="J120" s="52">
        <f>H120*I120</f>
        <v>0</v>
      </c>
      <c r="K120" s="71"/>
      <c r="L120" s="7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</row>
    <row r="121" spans="1:28" s="190" customFormat="1" ht="69.75" customHeight="1" x14ac:dyDescent="0.25">
      <c r="A121" s="183"/>
      <c r="B121" s="184" t="s">
        <v>300</v>
      </c>
      <c r="C121" s="185"/>
      <c r="D121" s="186"/>
      <c r="E121" s="185" t="s">
        <v>87</v>
      </c>
      <c r="F121" s="185"/>
      <c r="G121" s="185"/>
      <c r="H121" s="187"/>
      <c r="I121" s="188"/>
      <c r="J121" s="188">
        <f>SUM(J122:J125)</f>
        <v>0</v>
      </c>
      <c r="K121" s="189"/>
      <c r="L121" s="189"/>
    </row>
    <row r="122" spans="1:28" s="190" customFormat="1" ht="31.5" x14ac:dyDescent="0.25">
      <c r="A122" s="183"/>
      <c r="B122" s="184" t="s">
        <v>260</v>
      </c>
      <c r="C122" s="185"/>
      <c r="D122" s="186" t="s">
        <v>260</v>
      </c>
      <c r="E122" s="185" t="s">
        <v>2</v>
      </c>
      <c r="F122" s="185"/>
      <c r="G122" s="185"/>
      <c r="H122" s="187">
        <v>4</v>
      </c>
      <c r="I122" s="188">
        <f>VLOOKUP(D122,Материалы!$D$6:$J$92,6,0)</f>
        <v>0</v>
      </c>
      <c r="J122" s="188">
        <f t="shared" ref="J122:J125" si="14">H122*I122</f>
        <v>0</v>
      </c>
      <c r="K122" s="189"/>
      <c r="L122" s="189"/>
    </row>
    <row r="123" spans="1:28" s="190" customFormat="1" ht="31.5" x14ac:dyDescent="0.25">
      <c r="A123" s="183"/>
      <c r="B123" s="184" t="s">
        <v>261</v>
      </c>
      <c r="C123" s="185"/>
      <c r="D123" s="186" t="s">
        <v>261</v>
      </c>
      <c r="E123" s="185" t="s">
        <v>2</v>
      </c>
      <c r="F123" s="185"/>
      <c r="G123" s="185"/>
      <c r="H123" s="187">
        <v>45</v>
      </c>
      <c r="I123" s="188">
        <f>VLOOKUP(D123,Материалы!$D$6:$J$92,6,0)</f>
        <v>0</v>
      </c>
      <c r="J123" s="188">
        <f t="shared" si="14"/>
        <v>0</v>
      </c>
      <c r="K123" s="189"/>
      <c r="L123" s="189"/>
    </row>
    <row r="124" spans="1:28" s="190" customFormat="1" ht="31.5" x14ac:dyDescent="0.25">
      <c r="A124" s="183"/>
      <c r="B124" s="184" t="s">
        <v>262</v>
      </c>
      <c r="C124" s="185"/>
      <c r="D124" s="186" t="s">
        <v>262</v>
      </c>
      <c r="E124" s="185" t="s">
        <v>2</v>
      </c>
      <c r="F124" s="185"/>
      <c r="G124" s="185"/>
      <c r="H124" s="187">
        <v>45</v>
      </c>
      <c r="I124" s="188">
        <f>VLOOKUP(D124,Материалы!$D$6:$J$92,6,0)</f>
        <v>0</v>
      </c>
      <c r="J124" s="188">
        <f t="shared" si="14"/>
        <v>0</v>
      </c>
      <c r="K124" s="189"/>
      <c r="L124" s="189"/>
    </row>
    <row r="125" spans="1:28" s="190" customFormat="1" x14ac:dyDescent="0.25">
      <c r="A125" s="183"/>
      <c r="B125" s="184" t="s">
        <v>265</v>
      </c>
      <c r="C125" s="185"/>
      <c r="D125" s="186" t="s">
        <v>265</v>
      </c>
      <c r="E125" s="185" t="s">
        <v>2</v>
      </c>
      <c r="F125" s="185"/>
      <c r="G125" s="185"/>
      <c r="H125" s="187">
        <v>7</v>
      </c>
      <c r="I125" s="188">
        <f>VLOOKUP(D125,Материалы!$D$6:$J$92,6,0)</f>
        <v>0</v>
      </c>
      <c r="J125" s="188">
        <f t="shared" si="14"/>
        <v>0</v>
      </c>
      <c r="K125" s="189"/>
      <c r="L125" s="189"/>
    </row>
    <row r="126" spans="1:28" s="45" customFormat="1" x14ac:dyDescent="0.25">
      <c r="A126" s="80" t="s">
        <v>132</v>
      </c>
      <c r="B126" s="81" t="s">
        <v>135</v>
      </c>
      <c r="C126" s="81"/>
      <c r="D126" s="81"/>
      <c r="E126" s="81"/>
      <c r="F126" s="81"/>
      <c r="G126" s="81"/>
      <c r="H126" s="81"/>
      <c r="I126" s="81"/>
      <c r="J126" s="86"/>
      <c r="K126" s="81"/>
      <c r="L126" s="81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</row>
    <row r="127" spans="1:28" s="45" customFormat="1" x14ac:dyDescent="0.25">
      <c r="A127" s="83" t="s">
        <v>133</v>
      </c>
      <c r="B127" s="84" t="s">
        <v>135</v>
      </c>
      <c r="C127" s="84"/>
      <c r="D127" s="84"/>
      <c r="E127" s="84"/>
      <c r="F127" s="84"/>
      <c r="G127" s="84"/>
      <c r="H127" s="84"/>
      <c r="I127" s="84"/>
      <c r="J127" s="85">
        <f>J128+J130</f>
        <v>0</v>
      </c>
      <c r="K127" s="84"/>
      <c r="L127" s="8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</row>
    <row r="128" spans="1:28" s="45" customFormat="1" x14ac:dyDescent="0.25">
      <c r="A128" s="72"/>
      <c r="B128" s="73" t="s">
        <v>67</v>
      </c>
      <c r="C128" s="73"/>
      <c r="D128" s="73"/>
      <c r="E128" s="73"/>
      <c r="F128" s="73"/>
      <c r="G128" s="73"/>
      <c r="H128" s="73"/>
      <c r="I128" s="73"/>
      <c r="J128" s="74">
        <f>SUM(J129:J129)</f>
        <v>0</v>
      </c>
      <c r="K128" s="73"/>
      <c r="L128" s="73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</row>
    <row r="129" spans="1:28" s="23" customFormat="1" x14ac:dyDescent="0.25">
      <c r="A129" s="72"/>
      <c r="B129" s="75" t="s">
        <v>136</v>
      </c>
      <c r="C129" s="76"/>
      <c r="D129" s="76"/>
      <c r="E129" s="76" t="s">
        <v>97</v>
      </c>
      <c r="F129" s="77"/>
      <c r="G129" s="77"/>
      <c r="H129" s="78">
        <v>1</v>
      </c>
      <c r="I129" s="79">
        <f>VLOOKUP(B129,Работы!$B$8:$J$20,8,0)</f>
        <v>0</v>
      </c>
      <c r="J129" s="78">
        <f t="shared" ref="J129" si="15">I129*H129</f>
        <v>0</v>
      </c>
      <c r="K129" s="78"/>
      <c r="L129" s="78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</row>
    <row r="130" spans="1:28" s="24" customFormat="1" x14ac:dyDescent="0.25">
      <c r="A130" s="63"/>
      <c r="B130" s="64" t="s">
        <v>4</v>
      </c>
      <c r="C130" s="64"/>
      <c r="D130" s="144"/>
      <c r="E130" s="64"/>
      <c r="F130" s="64"/>
      <c r="G130" s="64"/>
      <c r="H130" s="65"/>
      <c r="I130" s="64"/>
      <c r="J130" s="66">
        <f>J131</f>
        <v>0</v>
      </c>
      <c r="K130" s="67"/>
      <c r="L130" s="67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</row>
    <row r="131" spans="1:28" s="24" customFormat="1" x14ac:dyDescent="0.25">
      <c r="A131" s="63"/>
      <c r="B131" s="53" t="s">
        <v>134</v>
      </c>
      <c r="C131" s="51"/>
      <c r="D131" s="145"/>
      <c r="E131" s="51"/>
      <c r="F131" s="51"/>
      <c r="G131" s="51"/>
      <c r="H131" s="54"/>
      <c r="I131" s="52"/>
      <c r="J131" s="52">
        <f>H131*I131</f>
        <v>0</v>
      </c>
      <c r="K131" s="67"/>
      <c r="L131" s="67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</row>
    <row r="132" spans="1:28" s="45" customFormat="1" x14ac:dyDescent="0.25">
      <c r="A132" s="150" t="s">
        <v>294</v>
      </c>
      <c r="B132" s="151" t="s">
        <v>295</v>
      </c>
      <c r="C132" s="151"/>
      <c r="D132" s="151"/>
      <c r="E132" s="151"/>
      <c r="F132" s="151"/>
      <c r="G132" s="151"/>
      <c r="H132" s="151"/>
      <c r="I132" s="152"/>
      <c r="J132" s="151"/>
      <c r="K132" s="151"/>
      <c r="L132" s="151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1:28" s="45" customFormat="1" x14ac:dyDescent="0.25">
      <c r="A133" s="153" t="s">
        <v>296</v>
      </c>
      <c r="B133" s="154" t="s">
        <v>295</v>
      </c>
      <c r="C133" s="154"/>
      <c r="D133" s="154"/>
      <c r="E133" s="154"/>
      <c r="F133" s="154"/>
      <c r="G133" s="154"/>
      <c r="H133" s="154"/>
      <c r="I133" s="155"/>
      <c r="J133" s="85">
        <f>J134+J137</f>
        <v>0</v>
      </c>
      <c r="K133" s="154"/>
      <c r="L133" s="15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1:28" s="45" customFormat="1" x14ac:dyDescent="0.25">
      <c r="A134" s="156"/>
      <c r="B134" s="157" t="s">
        <v>67</v>
      </c>
      <c r="C134" s="157"/>
      <c r="D134" s="157"/>
      <c r="E134" s="157"/>
      <c r="F134" s="157"/>
      <c r="G134" s="157"/>
      <c r="H134" s="157"/>
      <c r="I134" s="158"/>
      <c r="J134" s="74">
        <f>SUM(J135:J136)</f>
        <v>0</v>
      </c>
      <c r="K134" s="157"/>
      <c r="L134" s="157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1:28" s="23" customFormat="1" x14ac:dyDescent="0.25">
      <c r="A135" s="72"/>
      <c r="B135" s="75" t="s">
        <v>297</v>
      </c>
      <c r="C135" s="76"/>
      <c r="D135" s="76"/>
      <c r="E135" s="76" t="s">
        <v>97</v>
      </c>
      <c r="F135" s="77"/>
      <c r="G135" s="77"/>
      <c r="H135" s="77">
        <v>1</v>
      </c>
      <c r="I135" s="79">
        <f>VLOOKUP(B135,Работы!$B$8:$J$20,8,0)</f>
        <v>0</v>
      </c>
      <c r="J135" s="78">
        <f t="shared" ref="J135:J136" si="16">I135*H135</f>
        <v>0</v>
      </c>
      <c r="K135" s="78"/>
      <c r="L135" s="78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</row>
    <row r="136" spans="1:28" s="23" customFormat="1" x14ac:dyDescent="0.25">
      <c r="A136" s="72"/>
      <c r="B136" s="75" t="s">
        <v>293</v>
      </c>
      <c r="C136" s="76"/>
      <c r="D136" s="76"/>
      <c r="E136" s="76" t="s">
        <v>97</v>
      </c>
      <c r="F136" s="77"/>
      <c r="G136" s="77"/>
      <c r="H136" s="77">
        <v>1</v>
      </c>
      <c r="I136" s="79">
        <f>VLOOKUP(B136,Работы!$B$8:$J$20,8,0)</f>
        <v>0</v>
      </c>
      <c r="J136" s="78">
        <f t="shared" si="16"/>
        <v>0</v>
      </c>
      <c r="K136" s="78"/>
      <c r="L136" s="78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</row>
    <row r="137" spans="1:28" s="24" customFormat="1" x14ac:dyDescent="0.25">
      <c r="A137" s="159"/>
      <c r="B137" s="160" t="s">
        <v>4</v>
      </c>
      <c r="C137" s="160"/>
      <c r="D137" s="160"/>
      <c r="E137" s="160"/>
      <c r="F137" s="160"/>
      <c r="G137" s="161"/>
      <c r="H137" s="160"/>
      <c r="I137" s="162"/>
      <c r="J137" s="66">
        <f>J138</f>
        <v>0</v>
      </c>
      <c r="K137" s="163"/>
      <c r="L137" s="163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8" s="24" customFormat="1" x14ac:dyDescent="0.25">
      <c r="A138" s="159"/>
      <c r="B138" s="164" t="s">
        <v>134</v>
      </c>
      <c r="C138" s="1"/>
      <c r="D138" s="1"/>
      <c r="E138" s="1"/>
      <c r="F138" s="1"/>
      <c r="G138" s="165"/>
      <c r="H138" s="3"/>
      <c r="I138" s="3"/>
      <c r="J138" s="52">
        <f>H138*I138</f>
        <v>0</v>
      </c>
      <c r="K138" s="163"/>
      <c r="L138" s="163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8" s="11" customFormat="1" x14ac:dyDescent="0.25">
      <c r="A139" s="86"/>
      <c r="B139" s="81"/>
      <c r="C139" s="81"/>
      <c r="D139" s="81"/>
      <c r="E139" s="81"/>
      <c r="F139" s="81"/>
      <c r="G139" s="81"/>
      <c r="H139" s="81"/>
      <c r="I139" s="91" t="s">
        <v>124</v>
      </c>
      <c r="J139" s="82">
        <f>J133+J127+J105+J35+J16</f>
        <v>0</v>
      </c>
      <c r="K139" s="82"/>
      <c r="L139" s="82"/>
    </row>
    <row r="140" spans="1:28" s="89" customFormat="1" x14ac:dyDescent="0.25">
      <c r="A140" s="92"/>
      <c r="B140" s="93"/>
      <c r="C140" s="93"/>
      <c r="D140" s="93"/>
      <c r="E140" s="93"/>
      <c r="F140" s="93"/>
      <c r="G140" s="93"/>
      <c r="H140" s="93"/>
      <c r="I140" s="94" t="s">
        <v>128</v>
      </c>
      <c r="J140" s="95">
        <f>J134+J128+J106+J36+J17</f>
        <v>0</v>
      </c>
      <c r="K140" s="95"/>
      <c r="L140" s="95"/>
    </row>
    <row r="141" spans="1:28" s="89" customFormat="1" x14ac:dyDescent="0.25">
      <c r="A141" s="92"/>
      <c r="B141" s="93"/>
      <c r="C141" s="93"/>
      <c r="D141" s="93"/>
      <c r="E141" s="93"/>
      <c r="F141" s="93"/>
      <c r="G141" s="93"/>
      <c r="H141" s="93"/>
      <c r="I141" s="94" t="s">
        <v>129</v>
      </c>
      <c r="J141" s="95">
        <f>J137+J130+J108+J38+J26</f>
        <v>0</v>
      </c>
      <c r="K141" s="95"/>
      <c r="L141" s="95"/>
    </row>
    <row r="142" spans="1:28" s="11" customFormat="1" x14ac:dyDescent="0.25">
      <c r="A142" s="92"/>
      <c r="B142" s="93"/>
      <c r="C142" s="93"/>
      <c r="D142" s="93"/>
      <c r="E142" s="93"/>
      <c r="F142" s="93"/>
      <c r="G142" s="93"/>
      <c r="H142" s="93"/>
      <c r="I142" s="94" t="s">
        <v>126</v>
      </c>
      <c r="J142" s="148">
        <f>J139*22/122</f>
        <v>0</v>
      </c>
      <c r="K142" s="149" t="s">
        <v>292</v>
      </c>
      <c r="L142" s="78"/>
    </row>
    <row r="143" spans="1:28" s="6" customFormat="1" x14ac:dyDescent="0.25">
      <c r="A143" s="13" t="s">
        <v>42</v>
      </c>
      <c r="C143" s="56"/>
      <c r="D143" s="146"/>
      <c r="E143" s="56"/>
      <c r="F143" s="56"/>
      <c r="G143" s="56"/>
      <c r="H143" s="57"/>
      <c r="I143" s="58"/>
      <c r="J143" s="58"/>
    </row>
    <row r="144" spans="1:28" s="6" customFormat="1" x14ac:dyDescent="0.25">
      <c r="A144" s="55" t="s">
        <v>43</v>
      </c>
      <c r="C144" s="56"/>
      <c r="D144" s="146"/>
      <c r="E144" s="56"/>
      <c r="F144" s="56"/>
      <c r="G144" s="56"/>
      <c r="H144" s="57"/>
      <c r="I144" s="58"/>
      <c r="J144" s="58"/>
    </row>
    <row r="145" spans="1:10" s="59" customFormat="1" x14ac:dyDescent="0.25">
      <c r="A145" s="180" t="s">
        <v>44</v>
      </c>
      <c r="B145" s="180"/>
      <c r="C145" s="180"/>
      <c r="D145" s="180"/>
      <c r="E145" s="180"/>
      <c r="F145" s="180"/>
      <c r="G145" s="180"/>
      <c r="H145" s="180"/>
      <c r="I145" s="180"/>
      <c r="J145" s="180"/>
    </row>
    <row r="146" spans="1:10" s="59" customFormat="1" x14ac:dyDescent="0.25">
      <c r="A146" s="181" t="s">
        <v>45</v>
      </c>
      <c r="B146" s="181"/>
      <c r="C146" s="181"/>
      <c r="D146" s="181"/>
      <c r="E146" s="181"/>
      <c r="F146" s="181"/>
      <c r="G146" s="181"/>
      <c r="H146" s="181"/>
      <c r="I146" s="181"/>
      <c r="J146" s="181"/>
    </row>
    <row r="148" spans="1:10" x14ac:dyDescent="0.25">
      <c r="A148" s="180" t="s">
        <v>46</v>
      </c>
      <c r="B148" s="182"/>
      <c r="C148" s="182"/>
      <c r="D148" s="182"/>
      <c r="E148" s="182"/>
      <c r="F148" s="182"/>
      <c r="G148" s="182"/>
      <c r="H148" s="182"/>
      <c r="I148" s="182"/>
      <c r="J148" s="182"/>
    </row>
  </sheetData>
  <mergeCells count="4">
    <mergeCell ref="A10:L10"/>
    <mergeCell ref="A148:J148"/>
    <mergeCell ref="A146:J146"/>
    <mergeCell ref="A145:J145"/>
  </mergeCells>
  <phoneticPr fontId="2" type="noConversion"/>
  <pageMargins left="0.7" right="0.7" top="0.75" bottom="0.75" header="0.3" footer="0.3"/>
  <pageSetup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A6BA-942E-424F-8D31-7064027B9A31}">
  <dimension ref="A1:AB32"/>
  <sheetViews>
    <sheetView zoomScale="80" zoomScaleNormal="80" workbookViewId="0">
      <selection activeCell="J23" sqref="J23"/>
    </sheetView>
  </sheetViews>
  <sheetFormatPr defaultRowHeight="15.75" x14ac:dyDescent="0.25"/>
  <cols>
    <col min="1" max="1" width="14.85546875" style="60" customWidth="1"/>
    <col min="2" max="2" width="65.42578125" style="61" customWidth="1"/>
    <col min="3" max="3" width="18" style="60" customWidth="1"/>
    <col min="4" max="4" width="19.28515625" style="147" customWidth="1"/>
    <col min="5" max="5" width="12.5703125" style="60" customWidth="1"/>
    <col min="6" max="6" width="13.85546875" style="60" customWidth="1"/>
    <col min="7" max="7" width="12.5703125" style="60" customWidth="1"/>
    <col min="8" max="8" width="16.7109375" style="60" customWidth="1"/>
    <col min="9" max="9" width="13.7109375" style="62" customWidth="1"/>
    <col min="10" max="10" width="20.85546875" style="62" customWidth="1"/>
    <col min="11" max="12" width="15.7109375" style="21" customWidth="1"/>
    <col min="13" max="16384" width="9.140625" style="21"/>
  </cols>
  <sheetData>
    <row r="1" spans="1:28" s="33" customFormat="1" x14ac:dyDescent="0.25">
      <c r="A1" s="28"/>
      <c r="B1" s="29"/>
      <c r="C1" s="30"/>
      <c r="D1" s="29"/>
      <c r="E1" s="30"/>
      <c r="F1" s="31"/>
      <c r="G1" s="31"/>
      <c r="H1" s="26"/>
      <c r="I1" s="31"/>
      <c r="J1" s="32"/>
      <c r="K1" s="30"/>
      <c r="L1" s="30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33" customFormat="1" x14ac:dyDescent="0.25">
      <c r="A2" s="179" t="s">
        <v>31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s="23" customFormat="1" x14ac:dyDescent="0.25">
      <c r="A3" s="34"/>
      <c r="B3" s="35"/>
      <c r="C3" s="35"/>
      <c r="D3" s="35"/>
      <c r="E3" s="35"/>
      <c r="F3" s="35"/>
      <c r="G3" s="35"/>
      <c r="H3" s="35"/>
      <c r="I3" s="35"/>
      <c r="J3" s="36"/>
      <c r="K3" s="35"/>
      <c r="L3" s="37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45" customFormat="1" ht="63" x14ac:dyDescent="0.25">
      <c r="A4" s="38" t="s">
        <v>0</v>
      </c>
      <c r="B4" s="39" t="s">
        <v>1</v>
      </c>
      <c r="C4" s="39" t="s">
        <v>55</v>
      </c>
      <c r="D4" s="39" t="s">
        <v>56</v>
      </c>
      <c r="E4" s="40" t="s">
        <v>57</v>
      </c>
      <c r="F4" s="41" t="s">
        <v>58</v>
      </c>
      <c r="G4" s="41" t="s">
        <v>59</v>
      </c>
      <c r="H4" s="42" t="s">
        <v>60</v>
      </c>
      <c r="I4" s="43" t="s">
        <v>61</v>
      </c>
      <c r="J4" s="43" t="s">
        <v>62</v>
      </c>
      <c r="K4" s="43" t="s">
        <v>63</v>
      </c>
      <c r="L4" s="43" t="s">
        <v>64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</row>
    <row r="5" spans="1:28" s="45" customFormat="1" x14ac:dyDescent="0.25">
      <c r="A5" s="46" t="s">
        <v>65</v>
      </c>
      <c r="B5" s="47" t="s">
        <v>66</v>
      </c>
      <c r="C5" s="47"/>
      <c r="D5" s="47"/>
      <c r="E5" s="47"/>
      <c r="F5" s="47"/>
      <c r="G5" s="47"/>
      <c r="H5" s="47"/>
      <c r="I5" s="47"/>
      <c r="J5" s="48"/>
      <c r="K5" s="48"/>
      <c r="L5" s="48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</row>
    <row r="6" spans="1:28" s="45" customFormat="1" x14ac:dyDescent="0.25">
      <c r="A6" s="72" t="s">
        <v>69</v>
      </c>
      <c r="B6" s="73" t="s">
        <v>68</v>
      </c>
      <c r="C6" s="73"/>
      <c r="D6" s="73"/>
      <c r="E6" s="73"/>
      <c r="F6" s="73"/>
      <c r="G6" s="73"/>
      <c r="H6" s="73"/>
      <c r="I6" s="73"/>
      <c r="J6" s="87"/>
      <c r="K6" s="87"/>
      <c r="L6" s="87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</row>
    <row r="7" spans="1:28" s="45" customFormat="1" x14ac:dyDescent="0.25">
      <c r="A7" s="72"/>
      <c r="B7" s="73" t="s">
        <v>67</v>
      </c>
      <c r="C7" s="73"/>
      <c r="D7" s="73"/>
      <c r="E7" s="73"/>
      <c r="F7" s="73"/>
      <c r="G7" s="73"/>
      <c r="H7" s="73"/>
      <c r="I7" s="73"/>
      <c r="J7" s="74"/>
      <c r="K7" s="73"/>
      <c r="L7" s="73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</row>
    <row r="8" spans="1:28" s="23" customFormat="1" x14ac:dyDescent="0.25">
      <c r="A8" s="72"/>
      <c r="B8" s="75" t="s">
        <v>72</v>
      </c>
      <c r="C8" s="76"/>
      <c r="D8" s="76"/>
      <c r="E8" s="76" t="s">
        <v>78</v>
      </c>
      <c r="F8" s="77"/>
      <c r="G8" s="77"/>
      <c r="H8" s="78">
        <v>300</v>
      </c>
      <c r="I8" s="79"/>
      <c r="J8" s="78">
        <f t="shared" ref="J8:J15" si="0">I8*H8</f>
        <v>0</v>
      </c>
      <c r="K8" s="78"/>
      <c r="L8" s="78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s="23" customFormat="1" x14ac:dyDescent="0.25">
      <c r="A9" s="72"/>
      <c r="B9" s="75" t="s">
        <v>73</v>
      </c>
      <c r="C9" s="76"/>
      <c r="D9" s="76"/>
      <c r="E9" s="76" t="s">
        <v>78</v>
      </c>
      <c r="F9" s="77"/>
      <c r="G9" s="77"/>
      <c r="H9" s="78">
        <v>1500</v>
      </c>
      <c r="I9" s="79"/>
      <c r="J9" s="78">
        <f t="shared" si="0"/>
        <v>0</v>
      </c>
      <c r="K9" s="78"/>
      <c r="L9" s="78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23" customFormat="1" x14ac:dyDescent="0.25">
      <c r="A10" s="72"/>
      <c r="B10" s="75" t="s">
        <v>74</v>
      </c>
      <c r="C10" s="76"/>
      <c r="D10" s="76"/>
      <c r="E10" s="76" t="s">
        <v>78</v>
      </c>
      <c r="F10" s="77"/>
      <c r="G10" s="77"/>
      <c r="H10" s="78">
        <v>400</v>
      </c>
      <c r="I10" s="79"/>
      <c r="J10" s="78">
        <f t="shared" si="0"/>
        <v>0</v>
      </c>
      <c r="K10" s="78"/>
      <c r="L10" s="78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s="23" customFormat="1" x14ac:dyDescent="0.25">
      <c r="A11" s="72"/>
      <c r="B11" s="75" t="s">
        <v>75</v>
      </c>
      <c r="C11" s="76"/>
      <c r="D11" s="76"/>
      <c r="E11" s="76" t="s">
        <v>78</v>
      </c>
      <c r="F11" s="77"/>
      <c r="G11" s="77"/>
      <c r="H11" s="78">
        <v>40</v>
      </c>
      <c r="I11" s="79"/>
      <c r="J11" s="78">
        <f t="shared" si="0"/>
        <v>0</v>
      </c>
      <c r="K11" s="78"/>
      <c r="L11" s="78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23" customFormat="1" x14ac:dyDescent="0.25">
      <c r="A12" s="72"/>
      <c r="B12" s="75" t="s">
        <v>76</v>
      </c>
      <c r="C12" s="76"/>
      <c r="D12" s="76"/>
      <c r="E12" s="76" t="s">
        <v>78</v>
      </c>
      <c r="F12" s="77"/>
      <c r="G12" s="77"/>
      <c r="H12" s="78">
        <v>900</v>
      </c>
      <c r="I12" s="79"/>
      <c r="J12" s="78">
        <f t="shared" si="0"/>
        <v>0</v>
      </c>
      <c r="K12" s="78"/>
      <c r="L12" s="78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s="23" customFormat="1" x14ac:dyDescent="0.25">
      <c r="A13" s="72"/>
      <c r="B13" s="75" t="s">
        <v>77</v>
      </c>
      <c r="C13" s="76"/>
      <c r="D13" s="76"/>
      <c r="E13" s="76" t="s">
        <v>78</v>
      </c>
      <c r="F13" s="77"/>
      <c r="G13" s="77"/>
      <c r="H13" s="78">
        <v>2700</v>
      </c>
      <c r="I13" s="79"/>
      <c r="J13" s="78">
        <f t="shared" si="0"/>
        <v>0</v>
      </c>
      <c r="K13" s="78"/>
      <c r="L13" s="78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s="23" customFormat="1" x14ac:dyDescent="0.25">
      <c r="A14" s="72"/>
      <c r="B14" s="75" t="s">
        <v>231</v>
      </c>
      <c r="C14" s="76"/>
      <c r="D14" s="76"/>
      <c r="E14" s="76" t="s">
        <v>78</v>
      </c>
      <c r="F14" s="77"/>
      <c r="G14" s="77"/>
      <c r="H14" s="78">
        <v>3200</v>
      </c>
      <c r="I14" s="79"/>
      <c r="J14" s="78">
        <f t="shared" si="0"/>
        <v>0</v>
      </c>
      <c r="K14" s="78"/>
      <c r="L14" s="78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s="23" customFormat="1" ht="36" customHeight="1" x14ac:dyDescent="0.25">
      <c r="A15" s="72"/>
      <c r="B15" s="75" t="s">
        <v>197</v>
      </c>
      <c r="C15" s="76"/>
      <c r="D15" s="76" t="s">
        <v>198</v>
      </c>
      <c r="E15" s="76" t="s">
        <v>142</v>
      </c>
      <c r="F15" s="77"/>
      <c r="G15" s="77"/>
      <c r="H15" s="78">
        <v>8</v>
      </c>
      <c r="I15" s="79"/>
      <c r="J15" s="78">
        <f t="shared" si="0"/>
        <v>0</v>
      </c>
      <c r="K15" s="78"/>
      <c r="L15" s="78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s="23" customFormat="1" x14ac:dyDescent="0.25">
      <c r="A16" s="72"/>
      <c r="B16" s="75" t="s">
        <v>86</v>
      </c>
      <c r="C16" s="76"/>
      <c r="D16" s="76"/>
      <c r="E16" s="76" t="s">
        <v>137</v>
      </c>
      <c r="F16" s="77"/>
      <c r="G16" s="77"/>
      <c r="H16" s="78">
        <v>1</v>
      </c>
      <c r="I16" s="79"/>
      <c r="J16" s="78">
        <f>I16*H16</f>
        <v>0</v>
      </c>
      <c r="K16" s="78"/>
      <c r="L16" s="78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s="23" customFormat="1" x14ac:dyDescent="0.25">
      <c r="A17" s="72"/>
      <c r="B17" s="75" t="s">
        <v>39</v>
      </c>
      <c r="C17" s="76"/>
      <c r="D17" s="76"/>
      <c r="E17" s="76" t="s">
        <v>97</v>
      </c>
      <c r="F17" s="77"/>
      <c r="G17" s="77"/>
      <c r="H17" s="78">
        <v>2</v>
      </c>
      <c r="I17" s="79"/>
      <c r="J17" s="78">
        <f t="shared" ref="J17" si="1">I17*H17</f>
        <v>0</v>
      </c>
      <c r="K17" s="78"/>
      <c r="L17" s="78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s="23" customFormat="1" x14ac:dyDescent="0.25">
      <c r="A18" s="72"/>
      <c r="B18" s="75" t="s">
        <v>136</v>
      </c>
      <c r="C18" s="76"/>
      <c r="D18" s="76"/>
      <c r="E18" s="76" t="s">
        <v>97</v>
      </c>
      <c r="F18" s="77"/>
      <c r="G18" s="77"/>
      <c r="H18" s="78">
        <v>1</v>
      </c>
      <c r="I18" s="79"/>
      <c r="J18" s="78">
        <f t="shared" ref="J18" si="2">I18*H18</f>
        <v>0</v>
      </c>
      <c r="K18" s="78"/>
      <c r="L18" s="7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s="23" customFormat="1" x14ac:dyDescent="0.25">
      <c r="A19" s="72"/>
      <c r="B19" s="75" t="s">
        <v>297</v>
      </c>
      <c r="C19" s="76"/>
      <c r="D19" s="76"/>
      <c r="E19" s="76" t="s">
        <v>97</v>
      </c>
      <c r="F19" s="77"/>
      <c r="G19" s="77"/>
      <c r="H19" s="77">
        <v>1</v>
      </c>
      <c r="I19" s="79"/>
      <c r="J19" s="78">
        <f t="shared" ref="J19:J20" si="3">I19*H19</f>
        <v>0</v>
      </c>
      <c r="K19" s="78"/>
      <c r="L19" s="78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s="23" customFormat="1" x14ac:dyDescent="0.25">
      <c r="A20" s="72"/>
      <c r="B20" s="75" t="s">
        <v>293</v>
      </c>
      <c r="C20" s="76"/>
      <c r="D20" s="76"/>
      <c r="E20" s="76" t="s">
        <v>97</v>
      </c>
      <c r="F20" s="77"/>
      <c r="G20" s="77"/>
      <c r="H20" s="77">
        <v>1</v>
      </c>
      <c r="I20" s="79"/>
      <c r="J20" s="78">
        <f t="shared" si="3"/>
        <v>0</v>
      </c>
      <c r="K20" s="78"/>
      <c r="L20" s="78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s="89" customFormat="1" x14ac:dyDescent="0.25">
      <c r="A21" s="92"/>
      <c r="B21" s="93"/>
      <c r="C21" s="93"/>
      <c r="D21" s="93"/>
      <c r="E21" s="93"/>
      <c r="F21" s="93"/>
      <c r="G21" s="93"/>
      <c r="H21" s="93"/>
      <c r="I21" s="94" t="s">
        <v>128</v>
      </c>
      <c r="J21" s="95">
        <f>SUM(J8:J20)</f>
        <v>0</v>
      </c>
      <c r="K21" s="95"/>
      <c r="L21" s="95"/>
    </row>
    <row r="22" spans="1:28" s="89" customFormat="1" x14ac:dyDescent="0.25">
      <c r="A22" s="166"/>
      <c r="B22" s="167"/>
      <c r="C22" s="167"/>
      <c r="D22" s="167"/>
      <c r="E22" s="167"/>
      <c r="F22" s="167"/>
      <c r="G22" s="167"/>
      <c r="H22" s="167"/>
      <c r="I22" s="168"/>
      <c r="J22" s="169"/>
      <c r="K22" s="169"/>
      <c r="L22" s="169"/>
    </row>
    <row r="23" spans="1:28" s="89" customFormat="1" x14ac:dyDescent="0.25">
      <c r="A23" s="166"/>
      <c r="B23" s="167"/>
      <c r="C23" s="167"/>
      <c r="D23" s="167"/>
      <c r="E23" s="167"/>
      <c r="F23" s="167"/>
      <c r="G23" s="167"/>
      <c r="H23" s="167"/>
      <c r="I23" s="168"/>
      <c r="J23" s="169">
        <f>J21-'ЛСР 12.07'!J140</f>
        <v>0</v>
      </c>
      <c r="K23" s="169"/>
      <c r="L23" s="169"/>
    </row>
    <row r="24" spans="1:28" s="89" customFormat="1" x14ac:dyDescent="0.25">
      <c r="A24" s="166"/>
      <c r="B24" s="167"/>
      <c r="C24" s="167"/>
      <c r="D24" s="167"/>
      <c r="E24" s="167"/>
      <c r="F24" s="167"/>
      <c r="G24" s="167"/>
      <c r="H24" s="167"/>
      <c r="I24" s="168"/>
      <c r="J24" s="169"/>
      <c r="K24" s="169"/>
      <c r="L24" s="169"/>
    </row>
    <row r="25" spans="1:28" s="89" customFormat="1" x14ac:dyDescent="0.25">
      <c r="A25" s="166"/>
      <c r="B25" s="167"/>
      <c r="C25" s="167"/>
      <c r="D25" s="167"/>
      <c r="E25" s="167"/>
      <c r="F25" s="167"/>
      <c r="G25" s="167"/>
      <c r="H25" s="167"/>
      <c r="I25" s="168"/>
      <c r="J25" s="169"/>
      <c r="K25" s="169"/>
      <c r="L25" s="169"/>
    </row>
    <row r="26" spans="1:28" s="89" customFormat="1" x14ac:dyDescent="0.25">
      <c r="A26" s="166"/>
      <c r="B26" s="167"/>
      <c r="C26" s="167"/>
      <c r="D26" s="167"/>
      <c r="E26" s="167"/>
      <c r="F26" s="167"/>
      <c r="G26" s="167"/>
      <c r="H26" s="167"/>
      <c r="I26" s="168"/>
      <c r="J26" s="169"/>
      <c r="K26" s="169"/>
      <c r="L26" s="169"/>
    </row>
    <row r="27" spans="1:28" s="6" customFormat="1" x14ac:dyDescent="0.25">
      <c r="A27" s="13" t="s">
        <v>42</v>
      </c>
      <c r="C27" s="56"/>
      <c r="D27" s="146"/>
      <c r="E27" s="56"/>
      <c r="F27" s="56"/>
      <c r="G27" s="56"/>
      <c r="H27" s="57"/>
      <c r="I27" s="58"/>
      <c r="J27" s="58"/>
    </row>
    <row r="28" spans="1:28" s="6" customFormat="1" x14ac:dyDescent="0.25">
      <c r="A28" s="55" t="s">
        <v>43</v>
      </c>
      <c r="C28" s="56"/>
      <c r="D28" s="146"/>
      <c r="E28" s="56"/>
      <c r="F28" s="56"/>
      <c r="G28" s="56"/>
      <c r="H28" s="57"/>
      <c r="I28" s="58"/>
      <c r="J28" s="58"/>
    </row>
    <row r="29" spans="1:28" s="59" customFormat="1" x14ac:dyDescent="0.25">
      <c r="A29" s="180" t="s">
        <v>44</v>
      </c>
      <c r="B29" s="180"/>
      <c r="C29" s="180"/>
      <c r="D29" s="180"/>
      <c r="E29" s="180"/>
      <c r="F29" s="180"/>
      <c r="G29" s="180"/>
      <c r="H29" s="180"/>
      <c r="I29" s="180"/>
      <c r="J29" s="180"/>
    </row>
    <row r="30" spans="1:28" s="59" customFormat="1" x14ac:dyDescent="0.25">
      <c r="A30" s="181" t="s">
        <v>45</v>
      </c>
      <c r="B30" s="181"/>
      <c r="C30" s="181"/>
      <c r="D30" s="181"/>
      <c r="E30" s="181"/>
      <c r="F30" s="181"/>
      <c r="G30" s="181"/>
      <c r="H30" s="181"/>
      <c r="I30" s="181"/>
      <c r="J30" s="181"/>
    </row>
    <row r="32" spans="1:28" x14ac:dyDescent="0.25">
      <c r="A32" s="180" t="s">
        <v>46</v>
      </c>
      <c r="B32" s="182"/>
      <c r="C32" s="182"/>
      <c r="D32" s="182"/>
      <c r="E32" s="182"/>
      <c r="F32" s="182"/>
      <c r="G32" s="182"/>
      <c r="H32" s="182"/>
      <c r="I32" s="182"/>
      <c r="J32" s="182"/>
    </row>
  </sheetData>
  <mergeCells count="4">
    <mergeCell ref="A2:L2"/>
    <mergeCell ref="A29:J29"/>
    <mergeCell ref="A30:J30"/>
    <mergeCell ref="A32:J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1C46-7D7D-4453-97B5-576AE373B5FA}">
  <dimension ref="A1:AB105"/>
  <sheetViews>
    <sheetView topLeftCell="A70" zoomScale="80" zoomScaleNormal="80" workbookViewId="0">
      <selection activeCell="I92" sqref="I6:I92"/>
    </sheetView>
  </sheetViews>
  <sheetFormatPr defaultRowHeight="15.75" x14ac:dyDescent="0.25"/>
  <cols>
    <col min="1" max="1" width="7.28515625" style="60" customWidth="1"/>
    <col min="2" max="2" width="56.140625" style="61" customWidth="1"/>
    <col min="3" max="3" width="18" style="60" customWidth="1"/>
    <col min="4" max="4" width="28.5703125" style="147" customWidth="1"/>
    <col min="5" max="5" width="12.5703125" style="60" customWidth="1"/>
    <col min="6" max="6" width="13.85546875" style="60" customWidth="1"/>
    <col min="7" max="7" width="12.5703125" style="60" customWidth="1"/>
    <col min="8" max="8" width="16.7109375" style="60" customWidth="1"/>
    <col min="9" max="9" width="13.7109375" style="62" customWidth="1"/>
    <col min="10" max="10" width="18.140625" style="62" customWidth="1"/>
    <col min="11" max="12" width="15.7109375" style="21" customWidth="1"/>
    <col min="13" max="16384" width="9.140625" style="21"/>
  </cols>
  <sheetData>
    <row r="1" spans="1:28" s="33" customFormat="1" x14ac:dyDescent="0.25">
      <c r="A1" s="179" t="s">
        <v>298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s="23" customFormat="1" x14ac:dyDescent="0.25">
      <c r="A2" s="34"/>
      <c r="B2" s="35"/>
      <c r="C2" s="35"/>
      <c r="D2" s="35"/>
      <c r="E2" s="35"/>
      <c r="F2" s="35"/>
      <c r="G2" s="35"/>
      <c r="H2" s="35"/>
      <c r="I2" s="35"/>
      <c r="J2" s="36"/>
      <c r="K2" s="35"/>
      <c r="L2" s="37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45" customFormat="1" ht="63" x14ac:dyDescent="0.25">
      <c r="A3" s="38" t="s">
        <v>0</v>
      </c>
      <c r="B3" s="39" t="s">
        <v>1</v>
      </c>
      <c r="C3" s="39" t="s">
        <v>55</v>
      </c>
      <c r="D3" s="39" t="s">
        <v>56</v>
      </c>
      <c r="E3" s="40" t="s">
        <v>57</v>
      </c>
      <c r="F3" s="41" t="s">
        <v>58</v>
      </c>
      <c r="G3" s="41" t="s">
        <v>59</v>
      </c>
      <c r="H3" s="42" t="s">
        <v>60</v>
      </c>
      <c r="I3" s="43" t="s">
        <v>61</v>
      </c>
      <c r="J3" s="43" t="s">
        <v>62</v>
      </c>
      <c r="K3" s="43" t="s">
        <v>63</v>
      </c>
      <c r="L3" s="43" t="s">
        <v>64</v>
      </c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</row>
    <row r="4" spans="1:28" s="45" customFormat="1" x14ac:dyDescent="0.25">
      <c r="A4" s="46" t="s">
        <v>65</v>
      </c>
      <c r="B4" s="47" t="s">
        <v>66</v>
      </c>
      <c r="C4" s="47"/>
      <c r="D4" s="47"/>
      <c r="E4" s="47"/>
      <c r="F4" s="47"/>
      <c r="G4" s="47"/>
      <c r="H4" s="47"/>
      <c r="I4" s="47"/>
      <c r="J4" s="48"/>
      <c r="K4" s="48"/>
      <c r="L4" s="48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</row>
    <row r="5" spans="1:28" s="45" customFormat="1" x14ac:dyDescent="0.25">
      <c r="A5" s="72" t="s">
        <v>69</v>
      </c>
      <c r="B5" s="73" t="s">
        <v>68</v>
      </c>
      <c r="C5" s="73"/>
      <c r="D5" s="73"/>
      <c r="E5" s="73"/>
      <c r="F5" s="73"/>
      <c r="G5" s="73"/>
      <c r="H5" s="73"/>
      <c r="I5" s="73"/>
      <c r="J5" s="87"/>
      <c r="K5" s="87"/>
      <c r="L5" s="87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</row>
    <row r="6" spans="1:28" s="23" customFormat="1" ht="31.5" x14ac:dyDescent="0.25">
      <c r="A6" s="38"/>
      <c r="B6" s="133" t="s">
        <v>80</v>
      </c>
      <c r="C6" s="68"/>
      <c r="D6" s="68" t="s">
        <v>277</v>
      </c>
      <c r="E6" s="68" t="s">
        <v>78</v>
      </c>
      <c r="F6" s="69"/>
      <c r="G6" s="70"/>
      <c r="H6" s="134">
        <v>300</v>
      </c>
      <c r="I6" s="71"/>
      <c r="J6" s="71">
        <f>I6*H6</f>
        <v>0</v>
      </c>
      <c r="K6" s="71"/>
      <c r="L6" s="7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s="23" customFormat="1" ht="31.5" x14ac:dyDescent="0.25">
      <c r="A7" s="38"/>
      <c r="B7" s="133" t="s">
        <v>81</v>
      </c>
      <c r="C7" s="68"/>
      <c r="D7" s="68" t="s">
        <v>278</v>
      </c>
      <c r="E7" s="68" t="s">
        <v>78</v>
      </c>
      <c r="F7" s="69"/>
      <c r="G7" s="70"/>
      <c r="H7" s="134">
        <v>1500</v>
      </c>
      <c r="I7" s="71"/>
      <c r="J7" s="71">
        <f t="shared" ref="J7:J12" si="0">I7*H7</f>
        <v>0</v>
      </c>
      <c r="K7" s="71"/>
      <c r="L7" s="7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s="23" customFormat="1" x14ac:dyDescent="0.25">
      <c r="A8" s="38"/>
      <c r="B8" s="133" t="s">
        <v>82</v>
      </c>
      <c r="C8" s="68"/>
      <c r="D8" s="68" t="s">
        <v>274</v>
      </c>
      <c r="E8" s="68" t="s">
        <v>78</v>
      </c>
      <c r="F8" s="69"/>
      <c r="G8" s="70"/>
      <c r="H8" s="134">
        <v>400</v>
      </c>
      <c r="I8" s="71"/>
      <c r="J8" s="71">
        <f t="shared" si="0"/>
        <v>0</v>
      </c>
      <c r="K8" s="71"/>
      <c r="L8" s="7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s="23" customFormat="1" x14ac:dyDescent="0.25">
      <c r="A9" s="38"/>
      <c r="B9" s="133" t="s">
        <v>83</v>
      </c>
      <c r="C9" s="68"/>
      <c r="D9" s="68" t="s">
        <v>276</v>
      </c>
      <c r="E9" s="68" t="s">
        <v>78</v>
      </c>
      <c r="F9" s="69"/>
      <c r="G9" s="70"/>
      <c r="H9" s="134">
        <v>40</v>
      </c>
      <c r="I9" s="71"/>
      <c r="J9" s="71">
        <f t="shared" si="0"/>
        <v>0</v>
      </c>
      <c r="K9" s="71"/>
      <c r="L9" s="7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23" customFormat="1" ht="31.5" x14ac:dyDescent="0.25">
      <c r="A10" s="38"/>
      <c r="B10" s="133" t="s">
        <v>84</v>
      </c>
      <c r="C10" s="68"/>
      <c r="D10" s="68" t="s">
        <v>279</v>
      </c>
      <c r="E10" s="68" t="s">
        <v>78</v>
      </c>
      <c r="F10" s="69"/>
      <c r="G10" s="70"/>
      <c r="H10" s="134">
        <v>900</v>
      </c>
      <c r="I10" s="71"/>
      <c r="J10" s="71">
        <f t="shared" si="0"/>
        <v>0</v>
      </c>
      <c r="K10" s="71"/>
      <c r="L10" s="7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s="23" customFormat="1" ht="31.5" x14ac:dyDescent="0.25">
      <c r="A11" s="38"/>
      <c r="B11" s="133" t="s">
        <v>85</v>
      </c>
      <c r="C11" s="68"/>
      <c r="D11" s="68" t="s">
        <v>280</v>
      </c>
      <c r="E11" s="68" t="s">
        <v>78</v>
      </c>
      <c r="F11" s="69"/>
      <c r="G11" s="70"/>
      <c r="H11" s="134">
        <v>2700</v>
      </c>
      <c r="I11" s="71"/>
      <c r="J11" s="71">
        <f t="shared" si="0"/>
        <v>0</v>
      </c>
      <c r="K11" s="71"/>
      <c r="L11" s="7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23" customFormat="1" ht="31.5" x14ac:dyDescent="0.25">
      <c r="A12" s="38"/>
      <c r="B12" s="133" t="s">
        <v>230</v>
      </c>
      <c r="C12" s="68"/>
      <c r="D12" s="68" t="s">
        <v>281</v>
      </c>
      <c r="E12" s="68" t="s">
        <v>78</v>
      </c>
      <c r="F12" s="69"/>
      <c r="G12" s="70"/>
      <c r="H12" s="134">
        <v>3200</v>
      </c>
      <c r="I12" s="71"/>
      <c r="J12" s="71">
        <f t="shared" si="0"/>
        <v>0</v>
      </c>
      <c r="K12" s="71"/>
      <c r="L12" s="7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s="24" customFormat="1" x14ac:dyDescent="0.25">
      <c r="A13" s="63"/>
      <c r="B13" s="135" t="s">
        <v>139</v>
      </c>
      <c r="C13" s="136"/>
      <c r="D13" s="140" t="s">
        <v>138</v>
      </c>
      <c r="E13" s="136" t="s">
        <v>2</v>
      </c>
      <c r="F13" s="136"/>
      <c r="G13" s="136"/>
      <c r="H13" s="137">
        <v>16</v>
      </c>
      <c r="I13" s="52"/>
      <c r="J13" s="52">
        <f>H13*I13</f>
        <v>0</v>
      </c>
      <c r="K13" s="67"/>
      <c r="L13" s="67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</row>
    <row r="14" spans="1:28" s="24" customFormat="1" ht="45" customHeight="1" x14ac:dyDescent="0.25">
      <c r="A14" s="63"/>
      <c r="B14" s="138" t="s">
        <v>89</v>
      </c>
      <c r="C14" s="136"/>
      <c r="D14" s="140" t="s">
        <v>143</v>
      </c>
      <c r="E14" s="136" t="s">
        <v>2</v>
      </c>
      <c r="F14" s="136"/>
      <c r="G14" s="136"/>
      <c r="H14" s="139">
        <v>5</v>
      </c>
      <c r="I14" s="52"/>
      <c r="J14" s="52">
        <f t="shared" ref="J14" si="1">H14*I14</f>
        <v>0</v>
      </c>
      <c r="K14" s="67"/>
      <c r="L14" s="67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</row>
    <row r="15" spans="1:28" s="24" customFormat="1" ht="78.75" x14ac:dyDescent="0.25">
      <c r="A15" s="63"/>
      <c r="B15" s="135" t="s">
        <v>88</v>
      </c>
      <c r="C15" s="136"/>
      <c r="D15" s="140" t="s">
        <v>282</v>
      </c>
      <c r="E15" s="136" t="s">
        <v>2</v>
      </c>
      <c r="F15" s="136"/>
      <c r="G15" s="136"/>
      <c r="H15" s="137">
        <v>84</v>
      </c>
      <c r="I15" s="52"/>
      <c r="J15" s="52">
        <f>H15*I15</f>
        <v>0</v>
      </c>
      <c r="K15" s="67"/>
      <c r="L15" s="67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28" s="23" customFormat="1" ht="31.5" x14ac:dyDescent="0.25">
      <c r="A16" s="38"/>
      <c r="B16" s="135" t="s">
        <v>90</v>
      </c>
      <c r="C16" s="136"/>
      <c r="D16" s="140" t="s">
        <v>283</v>
      </c>
      <c r="E16" s="136" t="s">
        <v>2</v>
      </c>
      <c r="F16" s="136"/>
      <c r="G16" s="136"/>
      <c r="H16" s="139">
        <v>7800</v>
      </c>
      <c r="I16" s="52"/>
      <c r="J16" s="52">
        <f t="shared" ref="J16:J55" si="2">H16*I16</f>
        <v>0</v>
      </c>
      <c r="K16" s="71"/>
      <c r="L16" s="7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s="23" customFormat="1" ht="31.5" x14ac:dyDescent="0.25">
      <c r="A17" s="38"/>
      <c r="B17" s="135" t="s">
        <v>226</v>
      </c>
      <c r="C17" s="136"/>
      <c r="D17" s="140" t="s">
        <v>226</v>
      </c>
      <c r="E17" s="136" t="s">
        <v>2</v>
      </c>
      <c r="F17" s="136"/>
      <c r="G17" s="136"/>
      <c r="H17" s="139">
        <v>7</v>
      </c>
      <c r="I17" s="52"/>
      <c r="J17" s="52">
        <f t="shared" si="2"/>
        <v>0</v>
      </c>
      <c r="K17" s="71"/>
      <c r="L17" s="7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s="23" customFormat="1" x14ac:dyDescent="0.25">
      <c r="A18" s="38"/>
      <c r="B18" s="135" t="s">
        <v>222</v>
      </c>
      <c r="C18" s="136"/>
      <c r="D18" s="140" t="s">
        <v>239</v>
      </c>
      <c r="E18" s="136" t="s">
        <v>2</v>
      </c>
      <c r="F18" s="136"/>
      <c r="G18" s="136"/>
      <c r="H18" s="139">
        <v>270</v>
      </c>
      <c r="I18" s="52"/>
      <c r="J18" s="52">
        <f t="shared" si="2"/>
        <v>0</v>
      </c>
      <c r="K18" s="71"/>
      <c r="L18" s="7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s="23" customFormat="1" ht="47.25" x14ac:dyDescent="0.25">
      <c r="A19" s="38"/>
      <c r="B19" s="135" t="s">
        <v>91</v>
      </c>
      <c r="C19" s="136"/>
      <c r="D19" s="140" t="s">
        <v>284</v>
      </c>
      <c r="E19" s="136" t="s">
        <v>2</v>
      </c>
      <c r="F19" s="136"/>
      <c r="G19" s="136"/>
      <c r="H19" s="137">
        <v>14</v>
      </c>
      <c r="I19" s="52"/>
      <c r="J19" s="52">
        <f t="shared" si="2"/>
        <v>0</v>
      </c>
      <c r="K19" s="71"/>
      <c r="L19" s="7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s="23" customFormat="1" ht="31.5" x14ac:dyDescent="0.25">
      <c r="A20" s="38"/>
      <c r="B20" s="135" t="s">
        <v>92</v>
      </c>
      <c r="C20" s="136"/>
      <c r="D20" s="140" t="s">
        <v>15</v>
      </c>
      <c r="E20" s="136" t="s">
        <v>2</v>
      </c>
      <c r="F20" s="136"/>
      <c r="G20" s="136"/>
      <c r="H20" s="137">
        <v>18</v>
      </c>
      <c r="I20" s="52"/>
      <c r="J20" s="52">
        <f t="shared" si="2"/>
        <v>0</v>
      </c>
      <c r="K20" s="71"/>
      <c r="L20" s="7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s="23" customFormat="1" ht="31.5" x14ac:dyDescent="0.25">
      <c r="A21" s="38"/>
      <c r="B21" s="135" t="s">
        <v>207</v>
      </c>
      <c r="C21" s="136"/>
      <c r="D21" s="140" t="s">
        <v>243</v>
      </c>
      <c r="E21" s="136" t="s">
        <v>2</v>
      </c>
      <c r="F21" s="136"/>
      <c r="G21" s="136"/>
      <c r="H21" s="139">
        <v>85</v>
      </c>
      <c r="I21" s="52"/>
      <c r="J21" s="52">
        <f t="shared" si="2"/>
        <v>0</v>
      </c>
      <c r="K21" s="71"/>
      <c r="L21" s="7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s="23" customFormat="1" ht="47.25" x14ac:dyDescent="0.25">
      <c r="A22" s="38"/>
      <c r="B22" s="135" t="s">
        <v>209</v>
      </c>
      <c r="C22" s="136"/>
      <c r="D22" s="140" t="s">
        <v>209</v>
      </c>
      <c r="E22" s="136" t="s">
        <v>2</v>
      </c>
      <c r="F22" s="136"/>
      <c r="G22" s="136"/>
      <c r="H22" s="139">
        <v>32</v>
      </c>
      <c r="I22" s="52"/>
      <c r="J22" s="52">
        <f t="shared" si="2"/>
        <v>0</v>
      </c>
      <c r="K22" s="71"/>
      <c r="L22" s="7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s="23" customFormat="1" ht="31.5" x14ac:dyDescent="0.25">
      <c r="A23" s="38"/>
      <c r="B23" s="135" t="s">
        <v>210</v>
      </c>
      <c r="C23" s="136"/>
      <c r="D23" s="140" t="s">
        <v>210</v>
      </c>
      <c r="E23" s="136" t="s">
        <v>2</v>
      </c>
      <c r="F23" s="136"/>
      <c r="G23" s="136"/>
      <c r="H23" s="137">
        <v>1</v>
      </c>
      <c r="I23" s="52"/>
      <c r="J23" s="52">
        <f t="shared" si="2"/>
        <v>0</v>
      </c>
      <c r="K23" s="71"/>
      <c r="L23" s="7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s="23" customFormat="1" ht="31.5" x14ac:dyDescent="0.25">
      <c r="A24" s="38"/>
      <c r="B24" s="135" t="s">
        <v>211</v>
      </c>
      <c r="C24" s="136"/>
      <c r="D24" s="140" t="s">
        <v>211</v>
      </c>
      <c r="E24" s="136" t="s">
        <v>2</v>
      </c>
      <c r="F24" s="136"/>
      <c r="G24" s="136"/>
      <c r="H24" s="137">
        <v>14</v>
      </c>
      <c r="I24" s="52"/>
      <c r="J24" s="52">
        <f t="shared" si="2"/>
        <v>0</v>
      </c>
      <c r="K24" s="71"/>
      <c r="L24" s="7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s="23" customFormat="1" ht="47.25" x14ac:dyDescent="0.25">
      <c r="A25" s="38"/>
      <c r="B25" s="135" t="s">
        <v>93</v>
      </c>
      <c r="C25" s="136"/>
      <c r="D25" s="140" t="s">
        <v>244</v>
      </c>
      <c r="E25" s="136" t="s">
        <v>2</v>
      </c>
      <c r="F25" s="136"/>
      <c r="G25" s="136"/>
      <c r="H25" s="137">
        <v>1</v>
      </c>
      <c r="I25" s="52"/>
      <c r="J25" s="52">
        <f t="shared" si="2"/>
        <v>0</v>
      </c>
      <c r="K25" s="71"/>
      <c r="L25" s="7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 s="23" customFormat="1" ht="47.25" x14ac:dyDescent="0.25">
      <c r="A26" s="38"/>
      <c r="B26" s="135" t="s">
        <v>93</v>
      </c>
      <c r="C26" s="136"/>
      <c r="D26" s="140" t="s">
        <v>245</v>
      </c>
      <c r="E26" s="136" t="s">
        <v>2</v>
      </c>
      <c r="F26" s="136"/>
      <c r="G26" s="136"/>
      <c r="H26" s="137">
        <v>1</v>
      </c>
      <c r="I26" s="52"/>
      <c r="J26" s="52">
        <f t="shared" si="2"/>
        <v>0</v>
      </c>
      <c r="K26" s="71"/>
      <c r="L26" s="7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1:28" s="23" customFormat="1" ht="31.5" x14ac:dyDescent="0.25">
      <c r="A27" s="38"/>
      <c r="B27" s="135" t="s">
        <v>203</v>
      </c>
      <c r="C27" s="136"/>
      <c r="D27" s="140" t="s">
        <v>204</v>
      </c>
      <c r="E27" s="136" t="s">
        <v>2</v>
      </c>
      <c r="F27" s="136"/>
      <c r="G27" s="136"/>
      <c r="H27" s="139">
        <v>1</v>
      </c>
      <c r="I27" s="52"/>
      <c r="J27" s="52">
        <f t="shared" si="2"/>
        <v>0</v>
      </c>
      <c r="K27" s="71"/>
      <c r="L27" s="7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s="23" customFormat="1" ht="31.5" x14ac:dyDescent="0.25">
      <c r="A28" s="38"/>
      <c r="B28" s="135" t="s">
        <v>203</v>
      </c>
      <c r="C28" s="136"/>
      <c r="D28" s="140" t="s">
        <v>205</v>
      </c>
      <c r="E28" s="136" t="s">
        <v>2</v>
      </c>
      <c r="F28" s="136"/>
      <c r="G28" s="136"/>
      <c r="H28" s="139">
        <v>2</v>
      </c>
      <c r="I28" s="52"/>
      <c r="J28" s="52">
        <f t="shared" si="2"/>
        <v>0</v>
      </c>
      <c r="K28" s="71"/>
      <c r="L28" s="7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s="23" customFormat="1" x14ac:dyDescent="0.25">
      <c r="A29" s="38"/>
      <c r="B29" s="135" t="s">
        <v>94</v>
      </c>
      <c r="C29" s="136"/>
      <c r="D29" s="140" t="s">
        <v>37</v>
      </c>
      <c r="E29" s="136" t="s">
        <v>2</v>
      </c>
      <c r="F29" s="136"/>
      <c r="G29" s="136"/>
      <c r="H29" s="139">
        <v>2</v>
      </c>
      <c r="I29" s="52"/>
      <c r="J29" s="52">
        <f t="shared" si="2"/>
        <v>0</v>
      </c>
      <c r="K29" s="71"/>
      <c r="L29" s="7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x14ac:dyDescent="0.25">
      <c r="A30" s="51"/>
      <c r="B30" s="141" t="s">
        <v>101</v>
      </c>
      <c r="C30" s="136"/>
      <c r="D30" s="140" t="s">
        <v>285</v>
      </c>
      <c r="E30" s="136" t="s">
        <v>2</v>
      </c>
      <c r="F30" s="136"/>
      <c r="G30" s="136"/>
      <c r="H30" s="136">
        <v>120</v>
      </c>
      <c r="I30" s="52"/>
      <c r="J30" s="52">
        <f t="shared" si="2"/>
        <v>0</v>
      </c>
      <c r="K30" s="52"/>
      <c r="L30" s="52"/>
    </row>
    <row r="31" spans="1:28" x14ac:dyDescent="0.25">
      <c r="A31" s="51"/>
      <c r="B31" s="141" t="s">
        <v>102</v>
      </c>
      <c r="C31" s="136"/>
      <c r="D31" s="140" t="s">
        <v>247</v>
      </c>
      <c r="E31" s="136" t="s">
        <v>2</v>
      </c>
      <c r="F31" s="136"/>
      <c r="G31" s="136"/>
      <c r="H31" s="136">
        <v>13</v>
      </c>
      <c r="I31" s="52"/>
      <c r="J31" s="52">
        <f t="shared" si="2"/>
        <v>0</v>
      </c>
      <c r="K31" s="52"/>
      <c r="L31" s="52"/>
    </row>
    <row r="32" spans="1:28" x14ac:dyDescent="0.25">
      <c r="A32" s="51"/>
      <c r="B32" s="141" t="s">
        <v>103</v>
      </c>
      <c r="C32" s="136"/>
      <c r="D32" s="140" t="s">
        <v>22</v>
      </c>
      <c r="E32" s="136" t="s">
        <v>2</v>
      </c>
      <c r="F32" s="136"/>
      <c r="G32" s="136"/>
      <c r="H32" s="136">
        <v>15</v>
      </c>
      <c r="I32" s="52"/>
      <c r="J32" s="52">
        <f t="shared" si="2"/>
        <v>0</v>
      </c>
      <c r="K32" s="52"/>
      <c r="L32" s="52"/>
    </row>
    <row r="33" spans="1:12" x14ac:dyDescent="0.25">
      <c r="A33" s="51"/>
      <c r="B33" s="141" t="s">
        <v>104</v>
      </c>
      <c r="C33" s="136"/>
      <c r="D33" s="140" t="s">
        <v>147</v>
      </c>
      <c r="E33" s="136" t="s">
        <v>2</v>
      </c>
      <c r="F33" s="136"/>
      <c r="G33" s="136"/>
      <c r="H33" s="136">
        <v>94</v>
      </c>
      <c r="I33" s="52"/>
      <c r="J33" s="52">
        <f t="shared" si="2"/>
        <v>0</v>
      </c>
      <c r="K33" s="52"/>
      <c r="L33" s="52"/>
    </row>
    <row r="34" spans="1:12" x14ac:dyDescent="0.25">
      <c r="A34" s="51"/>
      <c r="B34" s="141" t="s">
        <v>105</v>
      </c>
      <c r="C34" s="136"/>
      <c r="D34" s="140" t="s">
        <v>247</v>
      </c>
      <c r="E34" s="136" t="s">
        <v>2</v>
      </c>
      <c r="F34" s="136"/>
      <c r="G34" s="136"/>
      <c r="H34" s="136">
        <v>13</v>
      </c>
      <c r="I34" s="52"/>
      <c r="J34" s="52">
        <f t="shared" si="2"/>
        <v>0</v>
      </c>
      <c r="K34" s="52"/>
      <c r="L34" s="52"/>
    </row>
    <row r="35" spans="1:12" x14ac:dyDescent="0.25">
      <c r="A35" s="51"/>
      <c r="B35" s="141" t="s">
        <v>106</v>
      </c>
      <c r="C35" s="136"/>
      <c r="D35" s="140" t="s">
        <v>148</v>
      </c>
      <c r="E35" s="136" t="s">
        <v>2</v>
      </c>
      <c r="F35" s="136"/>
      <c r="G35" s="136"/>
      <c r="H35" s="136">
        <v>14</v>
      </c>
      <c r="I35" s="52"/>
      <c r="J35" s="52">
        <f t="shared" si="2"/>
        <v>0</v>
      </c>
      <c r="K35" s="52"/>
      <c r="L35" s="52"/>
    </row>
    <row r="36" spans="1:12" ht="31.5" x14ac:dyDescent="0.25">
      <c r="A36" s="51"/>
      <c r="B36" s="141" t="s">
        <v>107</v>
      </c>
      <c r="C36" s="136"/>
      <c r="D36" s="140" t="s">
        <v>23</v>
      </c>
      <c r="E36" s="136" t="s">
        <v>2</v>
      </c>
      <c r="F36" s="136"/>
      <c r="G36" s="136"/>
      <c r="H36" s="136">
        <v>63</v>
      </c>
      <c r="I36" s="52"/>
      <c r="J36" s="52">
        <f t="shared" si="2"/>
        <v>0</v>
      </c>
      <c r="K36" s="52"/>
      <c r="L36" s="52"/>
    </row>
    <row r="37" spans="1:12" ht="31.5" x14ac:dyDescent="0.25">
      <c r="A37" s="51"/>
      <c r="B37" s="141" t="s">
        <v>108</v>
      </c>
      <c r="C37" s="136"/>
      <c r="D37" s="140" t="s">
        <v>24</v>
      </c>
      <c r="E37" s="136" t="s">
        <v>2</v>
      </c>
      <c r="F37" s="136"/>
      <c r="G37" s="136"/>
      <c r="H37" s="136">
        <v>7</v>
      </c>
      <c r="I37" s="52"/>
      <c r="J37" s="52">
        <f t="shared" si="2"/>
        <v>0</v>
      </c>
      <c r="K37" s="52"/>
      <c r="L37" s="52"/>
    </row>
    <row r="38" spans="1:12" x14ac:dyDescent="0.25">
      <c r="A38" s="51"/>
      <c r="B38" s="141" t="s">
        <v>109</v>
      </c>
      <c r="C38" s="136"/>
      <c r="D38" s="140" t="s">
        <v>248</v>
      </c>
      <c r="E38" s="136" t="s">
        <v>2</v>
      </c>
      <c r="F38" s="136"/>
      <c r="G38" s="136"/>
      <c r="H38" s="136">
        <v>10</v>
      </c>
      <c r="I38" s="52"/>
      <c r="J38" s="52">
        <f t="shared" si="2"/>
        <v>0</v>
      </c>
      <c r="K38" s="52"/>
      <c r="L38" s="52"/>
    </row>
    <row r="39" spans="1:12" ht="31.5" x14ac:dyDescent="0.25">
      <c r="A39" s="51"/>
      <c r="B39" s="141" t="s">
        <v>110</v>
      </c>
      <c r="C39" s="136"/>
      <c r="D39" s="140" t="s">
        <v>38</v>
      </c>
      <c r="E39" s="136" t="s">
        <v>2</v>
      </c>
      <c r="F39" s="136"/>
      <c r="G39" s="136"/>
      <c r="H39" s="136">
        <v>7</v>
      </c>
      <c r="I39" s="52"/>
      <c r="J39" s="52">
        <f t="shared" si="2"/>
        <v>0</v>
      </c>
      <c r="K39" s="52"/>
      <c r="L39" s="52"/>
    </row>
    <row r="40" spans="1:12" x14ac:dyDescent="0.25">
      <c r="A40" s="51"/>
      <c r="B40" s="141" t="s">
        <v>111</v>
      </c>
      <c r="C40" s="136"/>
      <c r="D40" s="140" t="s">
        <v>17</v>
      </c>
      <c r="E40" s="136" t="s">
        <v>2</v>
      </c>
      <c r="F40" s="136"/>
      <c r="G40" s="136"/>
      <c r="H40" s="136">
        <v>64</v>
      </c>
      <c r="I40" s="52"/>
      <c r="J40" s="52">
        <f t="shared" si="2"/>
        <v>0</v>
      </c>
      <c r="K40" s="52"/>
      <c r="L40" s="52"/>
    </row>
    <row r="41" spans="1:12" x14ac:dyDescent="0.25">
      <c r="A41" s="51"/>
      <c r="B41" s="141" t="s">
        <v>112</v>
      </c>
      <c r="C41" s="136"/>
      <c r="D41" s="140" t="s">
        <v>146</v>
      </c>
      <c r="E41" s="136" t="s">
        <v>2</v>
      </c>
      <c r="F41" s="136"/>
      <c r="G41" s="136"/>
      <c r="H41" s="136">
        <v>25</v>
      </c>
      <c r="I41" s="52"/>
      <c r="J41" s="52">
        <f t="shared" si="2"/>
        <v>0</v>
      </c>
      <c r="K41" s="52"/>
      <c r="L41" s="52"/>
    </row>
    <row r="42" spans="1:12" x14ac:dyDescent="0.25">
      <c r="A42" s="51"/>
      <c r="B42" s="141" t="s">
        <v>113</v>
      </c>
      <c r="C42" s="136"/>
      <c r="D42" s="140" t="s">
        <v>18</v>
      </c>
      <c r="E42" s="136" t="s">
        <v>2</v>
      </c>
      <c r="F42" s="136"/>
      <c r="G42" s="136"/>
      <c r="H42" s="136">
        <v>12</v>
      </c>
      <c r="I42" s="52"/>
      <c r="J42" s="52">
        <f t="shared" si="2"/>
        <v>0</v>
      </c>
      <c r="K42" s="52"/>
      <c r="L42" s="52"/>
    </row>
    <row r="43" spans="1:12" x14ac:dyDescent="0.25">
      <c r="A43" s="51"/>
      <c r="B43" s="141" t="s">
        <v>114</v>
      </c>
      <c r="C43" s="136"/>
      <c r="D43" s="140" t="s">
        <v>286</v>
      </c>
      <c r="E43" s="136" t="s">
        <v>2</v>
      </c>
      <c r="F43" s="136"/>
      <c r="G43" s="136"/>
      <c r="H43" s="136">
        <v>22</v>
      </c>
      <c r="I43" s="52"/>
      <c r="J43" s="52">
        <f t="shared" si="2"/>
        <v>0</v>
      </c>
      <c r="K43" s="52"/>
      <c r="L43" s="52"/>
    </row>
    <row r="44" spans="1:12" ht="31.5" x14ac:dyDescent="0.25">
      <c r="A44" s="51"/>
      <c r="B44" s="141" t="s">
        <v>217</v>
      </c>
      <c r="C44" s="136"/>
      <c r="D44" s="140" t="s">
        <v>215</v>
      </c>
      <c r="E44" s="136" t="s">
        <v>2</v>
      </c>
      <c r="F44" s="136"/>
      <c r="G44" s="136"/>
      <c r="H44" s="136">
        <v>1</v>
      </c>
      <c r="I44" s="52"/>
      <c r="J44" s="52">
        <f t="shared" si="2"/>
        <v>0</v>
      </c>
      <c r="K44" s="52"/>
      <c r="L44" s="52"/>
    </row>
    <row r="45" spans="1:12" ht="31.5" x14ac:dyDescent="0.25">
      <c r="A45" s="51"/>
      <c r="B45" s="141" t="s">
        <v>218</v>
      </c>
      <c r="C45" s="136"/>
      <c r="D45" s="140" t="s">
        <v>10</v>
      </c>
      <c r="E45" s="136" t="s">
        <v>2</v>
      </c>
      <c r="F45" s="136"/>
      <c r="G45" s="136"/>
      <c r="H45" s="136">
        <v>60</v>
      </c>
      <c r="I45" s="52"/>
      <c r="J45" s="52">
        <f t="shared" si="2"/>
        <v>0</v>
      </c>
      <c r="K45" s="52"/>
      <c r="L45" s="52"/>
    </row>
    <row r="46" spans="1:12" x14ac:dyDescent="0.25">
      <c r="A46" s="51"/>
      <c r="B46" s="141" t="s">
        <v>115</v>
      </c>
      <c r="C46" s="136"/>
      <c r="D46" s="140" t="s">
        <v>19</v>
      </c>
      <c r="E46" s="136" t="s">
        <v>2</v>
      </c>
      <c r="F46" s="136"/>
      <c r="G46" s="136"/>
      <c r="H46" s="136">
        <v>66</v>
      </c>
      <c r="I46" s="52"/>
      <c r="J46" s="52">
        <f t="shared" si="2"/>
        <v>0</v>
      </c>
      <c r="K46" s="52"/>
      <c r="L46" s="52"/>
    </row>
    <row r="47" spans="1:12" x14ac:dyDescent="0.25">
      <c r="A47" s="51"/>
      <c r="B47" s="141" t="s">
        <v>116</v>
      </c>
      <c r="C47" s="136"/>
      <c r="D47" s="140" t="s">
        <v>20</v>
      </c>
      <c r="E47" s="136" t="s">
        <v>2</v>
      </c>
      <c r="F47" s="136"/>
      <c r="G47" s="136"/>
      <c r="H47" s="136">
        <v>42</v>
      </c>
      <c r="I47" s="52"/>
      <c r="J47" s="52">
        <f t="shared" si="2"/>
        <v>0</v>
      </c>
      <c r="K47" s="52"/>
      <c r="L47" s="52"/>
    </row>
    <row r="48" spans="1:12" x14ac:dyDescent="0.25">
      <c r="A48" s="51"/>
      <c r="B48" s="141" t="s">
        <v>117</v>
      </c>
      <c r="C48" s="136"/>
      <c r="D48" s="140" t="s">
        <v>21</v>
      </c>
      <c r="E48" s="136" t="s">
        <v>2</v>
      </c>
      <c r="F48" s="136"/>
      <c r="G48" s="136"/>
      <c r="H48" s="136">
        <v>20</v>
      </c>
      <c r="I48" s="52"/>
      <c r="J48" s="52">
        <f t="shared" si="2"/>
        <v>0</v>
      </c>
      <c r="K48" s="52"/>
      <c r="L48" s="52"/>
    </row>
    <row r="49" spans="1:28" x14ac:dyDescent="0.25">
      <c r="A49" s="51"/>
      <c r="B49" s="141" t="s">
        <v>118</v>
      </c>
      <c r="C49" s="136"/>
      <c r="D49" s="140" t="s">
        <v>287</v>
      </c>
      <c r="E49" s="136" t="s">
        <v>2</v>
      </c>
      <c r="F49" s="136"/>
      <c r="G49" s="136"/>
      <c r="H49" s="136">
        <v>28</v>
      </c>
      <c r="I49" s="52"/>
      <c r="J49" s="52">
        <f t="shared" si="2"/>
        <v>0</v>
      </c>
      <c r="K49" s="52"/>
      <c r="L49" s="52"/>
    </row>
    <row r="50" spans="1:28" x14ac:dyDescent="0.25">
      <c r="A50" s="51"/>
      <c r="B50" s="141" t="s">
        <v>119</v>
      </c>
      <c r="C50" s="136"/>
      <c r="D50" s="140" t="s">
        <v>288</v>
      </c>
      <c r="E50" s="136" t="s">
        <v>2</v>
      </c>
      <c r="F50" s="136"/>
      <c r="G50" s="136"/>
      <c r="H50" s="136">
        <v>15</v>
      </c>
      <c r="I50" s="52"/>
      <c r="J50" s="52">
        <f t="shared" si="2"/>
        <v>0</v>
      </c>
      <c r="K50" s="52"/>
      <c r="L50" s="52"/>
    </row>
    <row r="51" spans="1:28" x14ac:dyDescent="0.25">
      <c r="A51" s="51"/>
      <c r="B51" s="141" t="s">
        <v>120</v>
      </c>
      <c r="C51" s="136"/>
      <c r="D51" s="140" t="s">
        <v>289</v>
      </c>
      <c r="E51" s="136" t="s">
        <v>2</v>
      </c>
      <c r="F51" s="136"/>
      <c r="G51" s="136"/>
      <c r="H51" s="136">
        <v>38</v>
      </c>
      <c r="I51" s="52"/>
      <c r="J51" s="52">
        <f t="shared" si="2"/>
        <v>0</v>
      </c>
      <c r="K51" s="52"/>
      <c r="L51" s="52"/>
    </row>
    <row r="52" spans="1:28" x14ac:dyDescent="0.25">
      <c r="A52" s="51"/>
      <c r="B52" s="141" t="s">
        <v>121</v>
      </c>
      <c r="C52" s="136"/>
      <c r="D52" s="140" t="s">
        <v>290</v>
      </c>
      <c r="E52" s="136" t="s">
        <v>2</v>
      </c>
      <c r="F52" s="136"/>
      <c r="G52" s="136"/>
      <c r="H52" s="136">
        <v>139</v>
      </c>
      <c r="I52" s="52"/>
      <c r="J52" s="52">
        <f t="shared" si="2"/>
        <v>0</v>
      </c>
      <c r="K52" s="52"/>
      <c r="L52" s="52"/>
    </row>
    <row r="53" spans="1:28" x14ac:dyDescent="0.25">
      <c r="A53" s="51"/>
      <c r="B53" s="141" t="s">
        <v>122</v>
      </c>
      <c r="C53" s="136"/>
      <c r="D53" s="140" t="s">
        <v>254</v>
      </c>
      <c r="E53" s="136" t="s">
        <v>2</v>
      </c>
      <c r="F53" s="136"/>
      <c r="G53" s="136"/>
      <c r="H53" s="136">
        <v>40</v>
      </c>
      <c r="I53" s="52"/>
      <c r="J53" s="52">
        <f t="shared" si="2"/>
        <v>0</v>
      </c>
      <c r="K53" s="52"/>
      <c r="L53" s="52"/>
    </row>
    <row r="54" spans="1:28" x14ac:dyDescent="0.25">
      <c r="A54" s="51"/>
      <c r="B54" s="141" t="s">
        <v>123</v>
      </c>
      <c r="C54" s="136"/>
      <c r="D54" s="140" t="s">
        <v>291</v>
      </c>
      <c r="E54" s="136" t="s">
        <v>2</v>
      </c>
      <c r="F54" s="136"/>
      <c r="G54" s="136"/>
      <c r="H54" s="136">
        <v>10</v>
      </c>
      <c r="I54" s="52"/>
      <c r="J54" s="52">
        <f t="shared" si="2"/>
        <v>0</v>
      </c>
      <c r="K54" s="52"/>
      <c r="L54" s="52"/>
    </row>
    <row r="55" spans="1:28" x14ac:dyDescent="0.25">
      <c r="A55" s="51"/>
      <c r="B55" s="141" t="s">
        <v>224</v>
      </c>
      <c r="C55" s="136"/>
      <c r="D55" s="140" t="s">
        <v>251</v>
      </c>
      <c r="E55" s="136" t="s">
        <v>2</v>
      </c>
      <c r="F55" s="136"/>
      <c r="G55" s="136"/>
      <c r="H55" s="136">
        <v>13</v>
      </c>
      <c r="I55" s="52"/>
      <c r="J55" s="52">
        <f t="shared" si="2"/>
        <v>0</v>
      </c>
      <c r="K55" s="52"/>
      <c r="L55" s="52"/>
    </row>
    <row r="56" spans="1:28" s="24" customFormat="1" ht="31.5" x14ac:dyDescent="0.25">
      <c r="A56" s="63"/>
      <c r="B56" s="135" t="s">
        <v>187</v>
      </c>
      <c r="C56" s="51"/>
      <c r="D56" s="145" t="s">
        <v>152</v>
      </c>
      <c r="E56" s="51" t="s">
        <v>2</v>
      </c>
      <c r="F56" s="51"/>
      <c r="G56" s="51"/>
      <c r="H56" s="139">
        <v>8</v>
      </c>
      <c r="I56" s="52"/>
      <c r="J56" s="52">
        <f t="shared" ref="J56" si="3">H56*I56</f>
        <v>0</v>
      </c>
      <c r="K56" s="67"/>
      <c r="L56" s="67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</row>
    <row r="57" spans="1:28" s="24" customFormat="1" ht="31.5" x14ac:dyDescent="0.25">
      <c r="A57" s="63"/>
      <c r="B57" s="135" t="s">
        <v>189</v>
      </c>
      <c r="C57" s="51"/>
      <c r="D57" s="145" t="s">
        <v>153</v>
      </c>
      <c r="E57" s="51" t="s">
        <v>2</v>
      </c>
      <c r="F57" s="51"/>
      <c r="G57" s="51"/>
      <c r="H57" s="139">
        <v>2</v>
      </c>
      <c r="I57" s="52"/>
      <c r="J57" s="52">
        <f>H57*I57</f>
        <v>0</v>
      </c>
      <c r="K57" s="67"/>
      <c r="L57" s="6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</row>
    <row r="58" spans="1:28" s="23" customFormat="1" x14ac:dyDescent="0.25">
      <c r="A58" s="38"/>
      <c r="B58" s="135" t="s">
        <v>158</v>
      </c>
      <c r="C58" s="51"/>
      <c r="D58" s="145" t="s">
        <v>158</v>
      </c>
      <c r="E58" s="51" t="s">
        <v>2</v>
      </c>
      <c r="F58" s="51"/>
      <c r="G58" s="51"/>
      <c r="H58" s="139">
        <v>2</v>
      </c>
      <c r="I58" s="52"/>
      <c r="J58" s="52">
        <f t="shared" ref="J58:J64" si="4">H58*I58</f>
        <v>0</v>
      </c>
      <c r="K58" s="71"/>
      <c r="L58" s="7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s="23" customFormat="1" x14ac:dyDescent="0.25">
      <c r="A59" s="38"/>
      <c r="B59" s="135" t="s">
        <v>206</v>
      </c>
      <c r="C59" s="51"/>
      <c r="D59" s="145" t="s">
        <v>157</v>
      </c>
      <c r="E59" s="51" t="s">
        <v>2</v>
      </c>
      <c r="F59" s="51"/>
      <c r="G59" s="51"/>
      <c r="H59" s="139">
        <v>2</v>
      </c>
      <c r="I59" s="52"/>
      <c r="J59" s="52">
        <f t="shared" si="4"/>
        <v>0</v>
      </c>
      <c r="K59" s="71"/>
      <c r="L59" s="7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s="23" customFormat="1" x14ac:dyDescent="0.25">
      <c r="A60" s="38"/>
      <c r="B60" s="135" t="s">
        <v>195</v>
      </c>
      <c r="C60" s="51"/>
      <c r="D60" s="145" t="s">
        <v>154</v>
      </c>
      <c r="E60" s="51" t="s">
        <v>2</v>
      </c>
      <c r="F60" s="51"/>
      <c r="G60" s="51"/>
      <c r="H60" s="139">
        <v>2</v>
      </c>
      <c r="I60" s="52"/>
      <c r="J60" s="52">
        <f t="shared" si="4"/>
        <v>0</v>
      </c>
      <c r="K60" s="71"/>
      <c r="L60" s="7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s="23" customFormat="1" ht="63" x14ac:dyDescent="0.25">
      <c r="A61" s="38"/>
      <c r="B61" s="135" t="s">
        <v>98</v>
      </c>
      <c r="C61" s="51"/>
      <c r="D61" s="145" t="s">
        <v>155</v>
      </c>
      <c r="E61" s="51" t="s">
        <v>2</v>
      </c>
      <c r="F61" s="51"/>
      <c r="G61" s="51"/>
      <c r="H61" s="139">
        <v>2</v>
      </c>
      <c r="I61" s="52"/>
      <c r="J61" s="52">
        <f t="shared" si="4"/>
        <v>0</v>
      </c>
      <c r="K61" s="71"/>
      <c r="L61" s="7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s="23" customFormat="1" ht="31.5" x14ac:dyDescent="0.25">
      <c r="A62" s="38"/>
      <c r="B62" s="135" t="s">
        <v>99</v>
      </c>
      <c r="C62" s="51"/>
      <c r="D62" s="145" t="s">
        <v>30</v>
      </c>
      <c r="E62" s="51" t="s">
        <v>2</v>
      </c>
      <c r="F62" s="51"/>
      <c r="G62" s="51"/>
      <c r="H62" s="139">
        <v>2</v>
      </c>
      <c r="I62" s="52"/>
      <c r="J62" s="52">
        <f t="shared" si="4"/>
        <v>0</v>
      </c>
      <c r="K62" s="71"/>
      <c r="L62" s="7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s="23" customFormat="1" ht="47.25" x14ac:dyDescent="0.25">
      <c r="A63" s="38"/>
      <c r="B63" s="135" t="s">
        <v>40</v>
      </c>
      <c r="C63" s="51"/>
      <c r="D63" s="145" t="s">
        <v>40</v>
      </c>
      <c r="E63" s="51" t="s">
        <v>2</v>
      </c>
      <c r="F63" s="51"/>
      <c r="G63" s="51"/>
      <c r="H63" s="139">
        <v>2</v>
      </c>
      <c r="I63" s="52"/>
      <c r="J63" s="52">
        <f t="shared" si="4"/>
        <v>0</v>
      </c>
      <c r="K63" s="71"/>
      <c r="L63" s="7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s="23" customFormat="1" x14ac:dyDescent="0.25">
      <c r="A64" s="38"/>
      <c r="B64" s="135" t="s">
        <v>82</v>
      </c>
      <c r="C64" s="51"/>
      <c r="D64" s="145" t="s">
        <v>159</v>
      </c>
      <c r="E64" s="51" t="s">
        <v>41</v>
      </c>
      <c r="F64" s="51"/>
      <c r="G64" s="51"/>
      <c r="H64" s="139">
        <v>330</v>
      </c>
      <c r="I64" s="52"/>
      <c r="J64" s="52">
        <f t="shared" si="4"/>
        <v>0</v>
      </c>
      <c r="K64" s="71"/>
      <c r="L64" s="7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s="23" customFormat="1" x14ac:dyDescent="0.25">
      <c r="A65" s="38"/>
      <c r="B65" s="135" t="s">
        <v>83</v>
      </c>
      <c r="C65" s="51"/>
      <c r="D65" s="145" t="s">
        <v>267</v>
      </c>
      <c r="E65" s="51" t="s">
        <v>41</v>
      </c>
      <c r="F65" s="51"/>
      <c r="G65" s="51"/>
      <c r="H65" s="139">
        <v>300</v>
      </c>
      <c r="I65" s="52"/>
      <c r="J65" s="52">
        <f>H65*I65</f>
        <v>0</v>
      </c>
      <c r="K65" s="71"/>
      <c r="L65" s="7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s="23" customFormat="1" ht="31.5" x14ac:dyDescent="0.25">
      <c r="A66" s="38"/>
      <c r="B66" s="135" t="s">
        <v>194</v>
      </c>
      <c r="C66" s="51"/>
      <c r="D66" s="145" t="s">
        <v>263</v>
      </c>
      <c r="E66" s="51" t="s">
        <v>41</v>
      </c>
      <c r="F66" s="51"/>
      <c r="G66" s="51"/>
      <c r="H66" s="139">
        <v>40</v>
      </c>
      <c r="I66" s="52"/>
      <c r="J66" s="52">
        <f>H66*I66</f>
        <v>0</v>
      </c>
      <c r="K66" s="71"/>
      <c r="L66" s="7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s="23" customFormat="1" ht="31.5" x14ac:dyDescent="0.25">
      <c r="A67" s="38"/>
      <c r="B67" s="135" t="s">
        <v>194</v>
      </c>
      <c r="C67" s="51"/>
      <c r="D67" s="145" t="s">
        <v>264</v>
      </c>
      <c r="E67" s="51" t="s">
        <v>41</v>
      </c>
      <c r="F67" s="51"/>
      <c r="G67" s="51"/>
      <c r="H67" s="139">
        <v>80</v>
      </c>
      <c r="I67" s="52"/>
      <c r="J67" s="52">
        <f>H67*I67</f>
        <v>0</v>
      </c>
      <c r="K67" s="71"/>
      <c r="L67" s="7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s="23" customFormat="1" ht="47.25" x14ac:dyDescent="0.25">
      <c r="A68" s="183"/>
      <c r="B68" s="184" t="s">
        <v>6</v>
      </c>
      <c r="C68" s="185"/>
      <c r="D68" s="186" t="s">
        <v>6</v>
      </c>
      <c r="E68" s="185" t="s">
        <v>2</v>
      </c>
      <c r="F68" s="185"/>
      <c r="G68" s="185"/>
      <c r="H68" s="187">
        <v>250</v>
      </c>
      <c r="I68" s="188"/>
      <c r="J68" s="188">
        <f t="shared" ref="J68:J92" si="5">H68*I68</f>
        <v>0</v>
      </c>
      <c r="K68" s="189"/>
      <c r="L68" s="189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s="23" customFormat="1" ht="31.5" x14ac:dyDescent="0.25">
      <c r="A69" s="183"/>
      <c r="B69" s="184" t="s">
        <v>7</v>
      </c>
      <c r="C69" s="185"/>
      <c r="D69" s="186" t="s">
        <v>7</v>
      </c>
      <c r="E69" s="185" t="s">
        <v>2</v>
      </c>
      <c r="F69" s="185"/>
      <c r="G69" s="185"/>
      <c r="H69" s="187">
        <v>150</v>
      </c>
      <c r="I69" s="188"/>
      <c r="J69" s="188">
        <f t="shared" si="5"/>
        <v>0</v>
      </c>
      <c r="K69" s="189"/>
      <c r="L69" s="189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 s="23" customFormat="1" ht="31.5" x14ac:dyDescent="0.25">
      <c r="A70" s="183"/>
      <c r="B70" s="184" t="s">
        <v>8</v>
      </c>
      <c r="C70" s="185"/>
      <c r="D70" s="186" t="s">
        <v>8</v>
      </c>
      <c r="E70" s="185" t="s">
        <v>2</v>
      </c>
      <c r="F70" s="185"/>
      <c r="G70" s="185"/>
      <c r="H70" s="187">
        <v>750</v>
      </c>
      <c r="I70" s="188"/>
      <c r="J70" s="188">
        <f t="shared" si="5"/>
        <v>0</v>
      </c>
      <c r="K70" s="189"/>
      <c r="L70" s="189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 spans="1:28" s="23" customFormat="1" ht="31.5" x14ac:dyDescent="0.25">
      <c r="A71" s="183"/>
      <c r="B71" s="184" t="s">
        <v>9</v>
      </c>
      <c r="C71" s="185"/>
      <c r="D71" s="186" t="s">
        <v>9</v>
      </c>
      <c r="E71" s="185" t="s">
        <v>2</v>
      </c>
      <c r="F71" s="185"/>
      <c r="G71" s="185"/>
      <c r="H71" s="187">
        <v>50</v>
      </c>
      <c r="I71" s="188"/>
      <c r="J71" s="188">
        <f t="shared" si="5"/>
        <v>0</v>
      </c>
      <c r="K71" s="189"/>
      <c r="L71" s="189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 spans="1:28" s="23" customFormat="1" ht="31.5" x14ac:dyDescent="0.25">
      <c r="A72" s="183"/>
      <c r="B72" s="184" t="s">
        <v>11</v>
      </c>
      <c r="C72" s="185"/>
      <c r="D72" s="186" t="s">
        <v>11</v>
      </c>
      <c r="E72" s="185" t="s">
        <v>2</v>
      </c>
      <c r="F72" s="185"/>
      <c r="G72" s="185"/>
      <c r="H72" s="187">
        <v>55</v>
      </c>
      <c r="I72" s="188"/>
      <c r="J72" s="188">
        <f t="shared" si="5"/>
        <v>0</v>
      </c>
      <c r="K72" s="189"/>
      <c r="L72" s="189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</row>
    <row r="73" spans="1:28" s="23" customFormat="1" ht="31.5" x14ac:dyDescent="0.25">
      <c r="A73" s="183"/>
      <c r="B73" s="184" t="s">
        <v>35</v>
      </c>
      <c r="C73" s="185"/>
      <c r="D73" s="186" t="s">
        <v>35</v>
      </c>
      <c r="E73" s="185" t="s">
        <v>2</v>
      </c>
      <c r="F73" s="185"/>
      <c r="G73" s="185"/>
      <c r="H73" s="187">
        <v>1</v>
      </c>
      <c r="I73" s="188"/>
      <c r="J73" s="188">
        <f t="shared" si="5"/>
        <v>0</v>
      </c>
      <c r="K73" s="189"/>
      <c r="L73" s="189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</row>
    <row r="74" spans="1:28" s="23" customFormat="1" ht="31.5" x14ac:dyDescent="0.25">
      <c r="A74" s="183"/>
      <c r="B74" s="184" t="s">
        <v>36</v>
      </c>
      <c r="C74" s="185"/>
      <c r="D74" s="186" t="s">
        <v>36</v>
      </c>
      <c r="E74" s="185" t="s">
        <v>2</v>
      </c>
      <c r="F74" s="185"/>
      <c r="G74" s="185"/>
      <c r="H74" s="187">
        <v>1</v>
      </c>
      <c r="I74" s="188"/>
      <c r="J74" s="188">
        <f t="shared" si="5"/>
        <v>0</v>
      </c>
      <c r="K74" s="189"/>
      <c r="L74" s="189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</row>
    <row r="75" spans="1:28" s="23" customFormat="1" ht="31.5" x14ac:dyDescent="0.25">
      <c r="A75" s="183"/>
      <c r="B75" s="184" t="s">
        <v>240</v>
      </c>
      <c r="C75" s="185"/>
      <c r="D75" s="186" t="s">
        <v>240</v>
      </c>
      <c r="E75" s="185" t="s">
        <v>2</v>
      </c>
      <c r="F75" s="185"/>
      <c r="G75" s="185"/>
      <c r="H75" s="187">
        <v>17</v>
      </c>
      <c r="I75" s="188"/>
      <c r="J75" s="188">
        <f t="shared" si="5"/>
        <v>0</v>
      </c>
      <c r="K75" s="189"/>
      <c r="L75" s="189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</row>
    <row r="76" spans="1:28" s="23" customFormat="1" ht="47.25" x14ac:dyDescent="0.25">
      <c r="A76" s="183"/>
      <c r="B76" s="184" t="s">
        <v>12</v>
      </c>
      <c r="C76" s="185"/>
      <c r="D76" s="186" t="s">
        <v>12</v>
      </c>
      <c r="E76" s="185" t="s">
        <v>2</v>
      </c>
      <c r="F76" s="185"/>
      <c r="G76" s="185"/>
      <c r="H76" s="187">
        <v>65</v>
      </c>
      <c r="I76" s="188"/>
      <c r="J76" s="188">
        <f t="shared" si="5"/>
        <v>0</v>
      </c>
      <c r="K76" s="189"/>
      <c r="L76" s="189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</row>
    <row r="77" spans="1:28" s="23" customFormat="1" ht="47.25" x14ac:dyDescent="0.25">
      <c r="A77" s="183"/>
      <c r="B77" s="184" t="s">
        <v>13</v>
      </c>
      <c r="C77" s="185"/>
      <c r="D77" s="186" t="s">
        <v>13</v>
      </c>
      <c r="E77" s="185" t="s">
        <v>2</v>
      </c>
      <c r="F77" s="185"/>
      <c r="G77" s="185"/>
      <c r="H77" s="187">
        <v>56</v>
      </c>
      <c r="I77" s="188"/>
      <c r="J77" s="188">
        <f t="shared" si="5"/>
        <v>0</v>
      </c>
      <c r="K77" s="189"/>
      <c r="L77" s="189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</row>
    <row r="78" spans="1:28" s="23" customFormat="1" ht="47.25" x14ac:dyDescent="0.25">
      <c r="A78" s="183"/>
      <c r="B78" s="184" t="s">
        <v>241</v>
      </c>
      <c r="C78" s="185"/>
      <c r="D78" s="186" t="s">
        <v>241</v>
      </c>
      <c r="E78" s="185" t="s">
        <v>2</v>
      </c>
      <c r="F78" s="185"/>
      <c r="G78" s="185"/>
      <c r="H78" s="187">
        <v>93</v>
      </c>
      <c r="I78" s="188"/>
      <c r="J78" s="188">
        <f t="shared" si="5"/>
        <v>0</v>
      </c>
      <c r="K78" s="189"/>
      <c r="L78" s="189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</row>
    <row r="79" spans="1:28" s="23" customFormat="1" ht="47.25" x14ac:dyDescent="0.25">
      <c r="A79" s="183"/>
      <c r="B79" s="184" t="s">
        <v>199</v>
      </c>
      <c r="C79" s="185"/>
      <c r="D79" s="186" t="s">
        <v>199</v>
      </c>
      <c r="E79" s="185" t="s">
        <v>2</v>
      </c>
      <c r="F79" s="185"/>
      <c r="G79" s="185"/>
      <c r="H79" s="187">
        <v>37</v>
      </c>
      <c r="I79" s="188"/>
      <c r="J79" s="188">
        <f t="shared" si="5"/>
        <v>0</v>
      </c>
      <c r="K79" s="189"/>
      <c r="L79" s="189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</row>
    <row r="80" spans="1:28" s="23" customFormat="1" ht="31.5" x14ac:dyDescent="0.25">
      <c r="A80" s="183"/>
      <c r="B80" s="184" t="s">
        <v>14</v>
      </c>
      <c r="C80" s="185"/>
      <c r="D80" s="186" t="s">
        <v>14</v>
      </c>
      <c r="E80" s="185" t="s">
        <v>2</v>
      </c>
      <c r="F80" s="185"/>
      <c r="G80" s="185"/>
      <c r="H80" s="187">
        <v>700</v>
      </c>
      <c r="I80" s="188"/>
      <c r="J80" s="188">
        <f t="shared" si="5"/>
        <v>0</v>
      </c>
      <c r="K80" s="189"/>
      <c r="L80" s="189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</row>
    <row r="81" spans="1:28" s="23" customFormat="1" x14ac:dyDescent="0.25">
      <c r="A81" s="183"/>
      <c r="B81" s="184" t="s">
        <v>16</v>
      </c>
      <c r="C81" s="185"/>
      <c r="D81" s="186" t="s">
        <v>16</v>
      </c>
      <c r="E81" s="185" t="s">
        <v>2</v>
      </c>
      <c r="F81" s="185"/>
      <c r="G81" s="185"/>
      <c r="H81" s="187">
        <v>10</v>
      </c>
      <c r="I81" s="188"/>
      <c r="J81" s="188">
        <f t="shared" si="5"/>
        <v>0</v>
      </c>
      <c r="K81" s="189"/>
      <c r="L81" s="189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</row>
    <row r="82" spans="1:28" s="23" customFormat="1" x14ac:dyDescent="0.25">
      <c r="A82" s="183"/>
      <c r="B82" s="184" t="s">
        <v>145</v>
      </c>
      <c r="C82" s="185"/>
      <c r="D82" s="186" t="s">
        <v>145</v>
      </c>
      <c r="E82" s="185" t="s">
        <v>2</v>
      </c>
      <c r="F82" s="185"/>
      <c r="G82" s="185"/>
      <c r="H82" s="187">
        <v>12</v>
      </c>
      <c r="I82" s="188"/>
      <c r="J82" s="188">
        <f t="shared" si="5"/>
        <v>0</v>
      </c>
      <c r="K82" s="189"/>
      <c r="L82" s="189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</row>
    <row r="83" spans="1:28" s="23" customFormat="1" ht="31.5" x14ac:dyDescent="0.25">
      <c r="A83" s="183"/>
      <c r="B83" s="184" t="s">
        <v>246</v>
      </c>
      <c r="C83" s="185"/>
      <c r="D83" s="186" t="s">
        <v>246</v>
      </c>
      <c r="E83" s="185" t="s">
        <v>2</v>
      </c>
      <c r="F83" s="185"/>
      <c r="G83" s="185"/>
      <c r="H83" s="187">
        <v>2</v>
      </c>
      <c r="I83" s="188"/>
      <c r="J83" s="188">
        <f t="shared" si="5"/>
        <v>0</v>
      </c>
      <c r="K83" s="189"/>
      <c r="L83" s="189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s="23" customFormat="1" x14ac:dyDescent="0.25">
      <c r="A84" s="183"/>
      <c r="B84" s="184" t="s">
        <v>257</v>
      </c>
      <c r="C84" s="185"/>
      <c r="D84" s="186" t="s">
        <v>257</v>
      </c>
      <c r="E84" s="185" t="s">
        <v>2</v>
      </c>
      <c r="F84" s="185"/>
      <c r="G84" s="185"/>
      <c r="H84" s="187">
        <v>12</v>
      </c>
      <c r="I84" s="188"/>
      <c r="J84" s="188">
        <f t="shared" si="5"/>
        <v>0</v>
      </c>
      <c r="K84" s="189"/>
      <c r="L84" s="189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s="23" customFormat="1" x14ac:dyDescent="0.25">
      <c r="A85" s="183"/>
      <c r="B85" s="184" t="s">
        <v>25</v>
      </c>
      <c r="C85" s="185"/>
      <c r="D85" s="186" t="s">
        <v>25</v>
      </c>
      <c r="E85" s="185" t="s">
        <v>2</v>
      </c>
      <c r="F85" s="185"/>
      <c r="G85" s="185"/>
      <c r="H85" s="187">
        <v>33</v>
      </c>
      <c r="I85" s="188"/>
      <c r="J85" s="188">
        <f t="shared" si="5"/>
        <v>0</v>
      </c>
      <c r="K85" s="189"/>
      <c r="L85" s="189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s="23" customFormat="1" x14ac:dyDescent="0.25">
      <c r="A86" s="183"/>
      <c r="B86" s="184" t="s">
        <v>26</v>
      </c>
      <c r="C86" s="185"/>
      <c r="D86" s="186" t="s">
        <v>26</v>
      </c>
      <c r="E86" s="185" t="s">
        <v>2</v>
      </c>
      <c r="F86" s="185"/>
      <c r="G86" s="185"/>
      <c r="H86" s="187">
        <v>16</v>
      </c>
      <c r="I86" s="188"/>
      <c r="J86" s="188">
        <f t="shared" si="5"/>
        <v>0</v>
      </c>
      <c r="K86" s="189"/>
      <c r="L86" s="189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s="23" customFormat="1" x14ac:dyDescent="0.25">
      <c r="A87" s="183"/>
      <c r="B87" s="184" t="s">
        <v>27</v>
      </c>
      <c r="C87" s="185"/>
      <c r="D87" s="186" t="s">
        <v>27</v>
      </c>
      <c r="E87" s="185" t="s">
        <v>2</v>
      </c>
      <c r="F87" s="185"/>
      <c r="G87" s="185"/>
      <c r="H87" s="187">
        <v>10</v>
      </c>
      <c r="I87" s="188"/>
      <c r="J87" s="188">
        <f t="shared" si="5"/>
        <v>0</v>
      </c>
      <c r="K87" s="189"/>
      <c r="L87" s="189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s="23" customFormat="1" x14ac:dyDescent="0.25">
      <c r="A88" s="183"/>
      <c r="B88" s="184" t="s">
        <v>149</v>
      </c>
      <c r="C88" s="185"/>
      <c r="D88" s="186" t="s">
        <v>149</v>
      </c>
      <c r="E88" s="185" t="s">
        <v>2</v>
      </c>
      <c r="F88" s="185"/>
      <c r="G88" s="185"/>
      <c r="H88" s="187">
        <v>75</v>
      </c>
      <c r="I88" s="188"/>
      <c r="J88" s="188">
        <f t="shared" si="5"/>
        <v>0</v>
      </c>
      <c r="K88" s="189"/>
      <c r="L88" s="189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s="23" customFormat="1" ht="31.5" x14ac:dyDescent="0.25">
      <c r="A89" s="183"/>
      <c r="B89" s="184" t="s">
        <v>260</v>
      </c>
      <c r="C89" s="185"/>
      <c r="D89" s="186" t="s">
        <v>260</v>
      </c>
      <c r="E89" s="185" t="s">
        <v>2</v>
      </c>
      <c r="F89" s="185"/>
      <c r="G89" s="185"/>
      <c r="H89" s="187">
        <v>4</v>
      </c>
      <c r="I89" s="188"/>
      <c r="J89" s="188">
        <f t="shared" si="5"/>
        <v>0</v>
      </c>
      <c r="K89" s="189"/>
      <c r="L89" s="189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s="23" customFormat="1" ht="31.5" x14ac:dyDescent="0.25">
      <c r="A90" s="183"/>
      <c r="B90" s="184" t="s">
        <v>261</v>
      </c>
      <c r="C90" s="185"/>
      <c r="D90" s="186" t="s">
        <v>261</v>
      </c>
      <c r="E90" s="185" t="s">
        <v>2</v>
      </c>
      <c r="F90" s="185"/>
      <c r="G90" s="185"/>
      <c r="H90" s="187">
        <v>45</v>
      </c>
      <c r="I90" s="188"/>
      <c r="J90" s="188">
        <f t="shared" si="5"/>
        <v>0</v>
      </c>
      <c r="K90" s="189"/>
      <c r="L90" s="189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s="23" customFormat="1" ht="31.5" x14ac:dyDescent="0.25">
      <c r="A91" s="183"/>
      <c r="B91" s="184" t="s">
        <v>262</v>
      </c>
      <c r="C91" s="185"/>
      <c r="D91" s="186" t="s">
        <v>262</v>
      </c>
      <c r="E91" s="185" t="s">
        <v>2</v>
      </c>
      <c r="F91" s="185"/>
      <c r="G91" s="185"/>
      <c r="H91" s="187">
        <v>45</v>
      </c>
      <c r="I91" s="188"/>
      <c r="J91" s="188">
        <f t="shared" si="5"/>
        <v>0</v>
      </c>
      <c r="K91" s="189"/>
      <c r="L91" s="189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28" s="23" customFormat="1" x14ac:dyDescent="0.25">
      <c r="A92" s="183"/>
      <c r="B92" s="184" t="s">
        <v>265</v>
      </c>
      <c r="C92" s="185"/>
      <c r="D92" s="186" t="s">
        <v>265</v>
      </c>
      <c r="E92" s="185" t="s">
        <v>2</v>
      </c>
      <c r="F92" s="185"/>
      <c r="G92" s="185"/>
      <c r="H92" s="187">
        <v>7</v>
      </c>
      <c r="I92" s="188"/>
      <c r="J92" s="188">
        <f t="shared" si="5"/>
        <v>0</v>
      </c>
      <c r="K92" s="189"/>
      <c r="L92" s="189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28" s="89" customFormat="1" x14ac:dyDescent="0.25">
      <c r="A93" s="92"/>
      <c r="B93" s="93"/>
      <c r="C93" s="93"/>
      <c r="D93" s="93"/>
      <c r="E93" s="93"/>
      <c r="F93" s="93"/>
      <c r="G93" s="93"/>
      <c r="H93" s="93"/>
      <c r="I93" s="94" t="s">
        <v>129</v>
      </c>
      <c r="J93" s="95">
        <f>SUM(J6:J92)</f>
        <v>0</v>
      </c>
      <c r="K93" s="95"/>
      <c r="L93" s="95"/>
    </row>
    <row r="94" spans="1:28" s="89" customFormat="1" x14ac:dyDescent="0.25">
      <c r="A94" s="166"/>
      <c r="B94" s="167"/>
      <c r="C94" s="167"/>
      <c r="D94" s="167"/>
      <c r="E94" s="167"/>
      <c r="F94" s="167"/>
      <c r="G94" s="167"/>
      <c r="H94" s="167"/>
      <c r="I94" s="168"/>
      <c r="J94" s="169"/>
      <c r="K94" s="169"/>
      <c r="L94" s="169"/>
    </row>
    <row r="95" spans="1:28" s="89" customFormat="1" x14ac:dyDescent="0.25">
      <c r="A95" s="166"/>
      <c r="B95" s="167"/>
      <c r="C95" s="167"/>
      <c r="D95" s="167"/>
      <c r="E95" s="167"/>
      <c r="F95" s="167"/>
      <c r="G95" s="167"/>
      <c r="H95" s="167"/>
      <c r="I95" s="168"/>
      <c r="J95" s="169">
        <f>J93-'ЛСР 12.07'!J141</f>
        <v>0</v>
      </c>
      <c r="K95" s="169"/>
      <c r="L95" s="169"/>
    </row>
    <row r="96" spans="1:28" s="89" customFormat="1" x14ac:dyDescent="0.25">
      <c r="A96" s="166"/>
      <c r="B96" s="167"/>
      <c r="C96" s="167"/>
      <c r="D96" s="167"/>
      <c r="E96" s="167"/>
      <c r="F96" s="167"/>
      <c r="G96" s="167"/>
      <c r="H96" s="167"/>
      <c r="I96" s="168"/>
      <c r="J96" s="169"/>
      <c r="K96" s="169"/>
      <c r="L96" s="169"/>
    </row>
    <row r="97" spans="1:12" s="89" customFormat="1" x14ac:dyDescent="0.25">
      <c r="A97" s="166"/>
      <c r="B97" s="167"/>
      <c r="C97" s="167"/>
      <c r="D97" s="167"/>
      <c r="E97" s="167"/>
      <c r="F97" s="167"/>
      <c r="G97" s="167"/>
      <c r="H97" s="167"/>
      <c r="I97" s="168"/>
      <c r="J97" s="169"/>
      <c r="K97" s="169"/>
      <c r="L97" s="169"/>
    </row>
    <row r="98" spans="1:12" s="89" customFormat="1" x14ac:dyDescent="0.25">
      <c r="A98" s="166"/>
      <c r="B98" s="167"/>
      <c r="C98" s="167"/>
      <c r="D98" s="167"/>
      <c r="E98" s="167"/>
      <c r="F98" s="167"/>
      <c r="G98" s="167"/>
      <c r="H98" s="167"/>
      <c r="I98" s="168"/>
      <c r="J98" s="169"/>
      <c r="K98" s="169"/>
      <c r="L98" s="169"/>
    </row>
    <row r="99" spans="1:12" s="89" customFormat="1" x14ac:dyDescent="0.25">
      <c r="A99" s="166"/>
      <c r="B99" s="167"/>
      <c r="C99" s="167"/>
      <c r="D99" s="167"/>
      <c r="E99" s="167"/>
      <c r="F99" s="167"/>
      <c r="G99" s="167"/>
      <c r="H99" s="167"/>
      <c r="I99" s="168"/>
      <c r="J99" s="169"/>
      <c r="K99" s="169"/>
      <c r="L99" s="169"/>
    </row>
    <row r="100" spans="1:12" s="6" customFormat="1" x14ac:dyDescent="0.25">
      <c r="A100" s="13" t="s">
        <v>42</v>
      </c>
      <c r="C100" s="56"/>
      <c r="D100" s="146"/>
      <c r="E100" s="56"/>
      <c r="F100" s="56"/>
      <c r="G100" s="56"/>
      <c r="H100" s="57"/>
      <c r="I100" s="58"/>
      <c r="J100" s="58"/>
    </row>
    <row r="101" spans="1:12" s="6" customFormat="1" x14ac:dyDescent="0.25">
      <c r="A101" s="55" t="s">
        <v>43</v>
      </c>
      <c r="C101" s="56"/>
      <c r="D101" s="146"/>
      <c r="E101" s="56"/>
      <c r="F101" s="56"/>
      <c r="G101" s="56"/>
      <c r="H101" s="57"/>
      <c r="I101" s="58"/>
      <c r="J101" s="58"/>
    </row>
    <row r="102" spans="1:12" s="59" customFormat="1" x14ac:dyDescent="0.25">
      <c r="A102" s="180" t="s">
        <v>44</v>
      </c>
      <c r="B102" s="180"/>
      <c r="C102" s="180"/>
      <c r="D102" s="180"/>
      <c r="E102" s="180"/>
      <c r="F102" s="180"/>
      <c r="G102" s="180"/>
      <c r="H102" s="180"/>
      <c r="I102" s="180"/>
      <c r="J102" s="180"/>
    </row>
    <row r="103" spans="1:12" s="59" customFormat="1" x14ac:dyDescent="0.25">
      <c r="A103" s="181" t="s">
        <v>45</v>
      </c>
      <c r="B103" s="181"/>
      <c r="C103" s="181"/>
      <c r="D103" s="181"/>
      <c r="E103" s="181"/>
      <c r="F103" s="181"/>
      <c r="G103" s="181"/>
      <c r="H103" s="181"/>
      <c r="I103" s="181"/>
      <c r="J103" s="181"/>
    </row>
    <row r="105" spans="1:12" x14ac:dyDescent="0.25">
      <c r="A105" s="180" t="s">
        <v>46</v>
      </c>
      <c r="B105" s="182"/>
      <c r="C105" s="182"/>
      <c r="D105" s="182"/>
      <c r="E105" s="182"/>
      <c r="F105" s="182"/>
      <c r="G105" s="182"/>
      <c r="H105" s="182"/>
      <c r="I105" s="182"/>
      <c r="J105" s="182"/>
    </row>
  </sheetData>
  <mergeCells count="4">
    <mergeCell ref="A1:L1"/>
    <mergeCell ref="A102:J102"/>
    <mergeCell ref="A103:J103"/>
    <mergeCell ref="A105:J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Спецификация</vt:lpstr>
      <vt:lpstr>Объемы от Васильева</vt:lpstr>
      <vt:lpstr>ЛСР 12.07</vt:lpstr>
      <vt:lpstr>Работы</vt:lpstr>
      <vt:lpstr>Материалы</vt:lpstr>
      <vt:lpstr>'ЛСР 12.07'!Область_печати</vt:lpstr>
      <vt:lpstr>'Объемы от Васильева'!Область_печати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Шмакова Ксения Николаевна</cp:lastModifiedBy>
  <dcterms:created xsi:type="dcterms:W3CDTF">2015-06-05T18:19:34Z</dcterms:created>
  <dcterms:modified xsi:type="dcterms:W3CDTF">2026-01-30T09:14:38Z</dcterms:modified>
</cp:coreProperties>
</file>