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Лесобаза ГП-75, ГП-76\Слаботочные сети\ГП-75\"/>
    </mc:Choice>
  </mc:AlternateContent>
  <xr:revisionPtr revIDLastSave="0" documentId="13_ncr:1_{F1DD506B-F039-4F50-9CEF-176635292431}" xr6:coauthVersionLast="47" xr6:coauthVersionMax="47" xr10:uidLastSave="{00000000-0000-0000-0000-000000000000}"/>
  <bookViews>
    <workbookView xWindow="-26070" yWindow="795" windowWidth="21600" windowHeight="15405" firstSheet="2" activeTab="2" xr2:uid="{5764FDC8-D901-464F-A10E-F33596D6E4D5}"/>
  </bookViews>
  <sheets>
    <sheet name="Спец ГП-9" sheetId="2" state="hidden" r:id="rId1"/>
    <sheet name="Видеонаблюдение В1" sheetId="1" state="hidden" r:id="rId2"/>
    <sheet name="ЛСР" sheetId="3" r:id="rId3"/>
    <sheet name="Работа" sheetId="4" r:id="rId4"/>
    <sheet name="Материалы" sheetId="5" r:id="rId5"/>
  </sheets>
  <definedNames>
    <definedName name="_xlnm._FilterDatabase" localSheetId="0" hidden="1">'Спец ГП-9'!$B$4:$I$37</definedName>
    <definedName name="OLE_LINK1" localSheetId="0">'Спец ГП-9'!#REF!</definedName>
    <definedName name="OLE_LINK4" localSheetId="0">'Спец ГП-9'!#REF!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5" i="3" l="1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44" i="3"/>
  <c r="O21" i="3"/>
  <c r="O22" i="3"/>
  <c r="O23" i="3"/>
  <c r="O24" i="3"/>
  <c r="O25" i="3"/>
  <c r="O26" i="3"/>
  <c r="O27" i="3"/>
  <c r="O29" i="3"/>
  <c r="O30" i="3"/>
  <c r="O31" i="3"/>
  <c r="O32" i="3"/>
  <c r="O33" i="3"/>
  <c r="O34" i="3"/>
  <c r="O35" i="3"/>
  <c r="O36" i="3"/>
  <c r="O37" i="3"/>
  <c r="O38" i="3"/>
  <c r="O20" i="3"/>
  <c r="O65" i="3"/>
  <c r="O42" i="3"/>
  <c r="O18" i="3"/>
  <c r="O17" i="3"/>
  <c r="N54" i="5"/>
  <c r="P54" i="5" s="1"/>
  <c r="N53" i="5"/>
  <c r="P53" i="5" s="1"/>
  <c r="N52" i="5"/>
  <c r="P52" i="5" s="1"/>
  <c r="N51" i="5"/>
  <c r="P51" i="5" s="1"/>
  <c r="N50" i="5"/>
  <c r="P50" i="5" s="1"/>
  <c r="N49" i="5"/>
  <c r="P49" i="5" s="1"/>
  <c r="N48" i="5"/>
  <c r="P48" i="5" s="1"/>
  <c r="N47" i="5"/>
  <c r="P47" i="5" s="1"/>
  <c r="N46" i="5"/>
  <c r="P46" i="5" s="1"/>
  <c r="N45" i="5"/>
  <c r="P45" i="5" s="1"/>
  <c r="N44" i="5"/>
  <c r="P44" i="5" s="1"/>
  <c r="N43" i="5"/>
  <c r="P43" i="5" s="1"/>
  <c r="N42" i="5"/>
  <c r="P42" i="5" s="1"/>
  <c r="N41" i="5"/>
  <c r="P41" i="5" s="1"/>
  <c r="N40" i="5"/>
  <c r="P40" i="5" s="1"/>
  <c r="N39" i="5"/>
  <c r="P39" i="5" s="1"/>
  <c r="N38" i="5"/>
  <c r="P38" i="5" s="1"/>
  <c r="N37" i="5"/>
  <c r="P37" i="5" s="1"/>
  <c r="N34" i="5"/>
  <c r="P34" i="5" s="1"/>
  <c r="N33" i="5"/>
  <c r="P33" i="5" s="1"/>
  <c r="N32" i="5"/>
  <c r="P32" i="5" s="1"/>
  <c r="N31" i="5"/>
  <c r="P31" i="5" s="1"/>
  <c r="N30" i="5"/>
  <c r="P30" i="5" s="1"/>
  <c r="N29" i="5"/>
  <c r="P29" i="5" s="1"/>
  <c r="N28" i="5"/>
  <c r="P28" i="5" s="1"/>
  <c r="N27" i="5"/>
  <c r="P27" i="5" s="1"/>
  <c r="N26" i="5"/>
  <c r="P26" i="5" s="1"/>
  <c r="N25" i="5"/>
  <c r="P25" i="5" s="1"/>
  <c r="N23" i="5"/>
  <c r="P23" i="5" s="1"/>
  <c r="N22" i="5"/>
  <c r="P22" i="5" s="1"/>
  <c r="N21" i="5"/>
  <c r="P21" i="5" s="1"/>
  <c r="N20" i="5"/>
  <c r="P20" i="5" s="1"/>
  <c r="N19" i="5"/>
  <c r="P19" i="5" s="1"/>
  <c r="N18" i="5"/>
  <c r="P18" i="5" s="1"/>
  <c r="N17" i="5"/>
  <c r="P17" i="5" s="1"/>
  <c r="N16" i="5"/>
  <c r="P16" i="5" s="1"/>
  <c r="N26" i="4"/>
  <c r="P26" i="4" s="1"/>
  <c r="N22" i="4"/>
  <c r="P22" i="4" s="1"/>
  <c r="N18" i="4"/>
  <c r="P18" i="4" s="1"/>
  <c r="N17" i="4"/>
  <c r="P17" i="4" s="1"/>
  <c r="P27" i="4" s="1"/>
  <c r="P55" i="5" l="1"/>
  <c r="N44" i="3" l="1"/>
  <c r="P44" i="3" s="1"/>
  <c r="N45" i="3"/>
  <c r="P45" i="3" s="1"/>
  <c r="N46" i="3"/>
  <c r="P46" i="3" s="1"/>
  <c r="N47" i="3"/>
  <c r="P47" i="3" s="1"/>
  <c r="N48" i="3"/>
  <c r="P48" i="3" s="1"/>
  <c r="N49" i="3"/>
  <c r="P49" i="3" s="1"/>
  <c r="N50" i="3"/>
  <c r="P50" i="3" s="1"/>
  <c r="N51" i="3"/>
  <c r="P51" i="3" s="1"/>
  <c r="N52" i="3"/>
  <c r="P52" i="3" s="1"/>
  <c r="N53" i="3"/>
  <c r="P53" i="3" s="1"/>
  <c r="N54" i="3"/>
  <c r="P54" i="3" s="1"/>
  <c r="N55" i="3"/>
  <c r="P55" i="3" s="1"/>
  <c r="N56" i="3"/>
  <c r="P56" i="3" s="1"/>
  <c r="N57" i="3"/>
  <c r="P57" i="3" s="1"/>
  <c r="N58" i="3"/>
  <c r="P58" i="3" s="1"/>
  <c r="N59" i="3"/>
  <c r="P59" i="3" s="1"/>
  <c r="N60" i="3"/>
  <c r="P60" i="3" s="1"/>
  <c r="N61" i="3"/>
  <c r="P61" i="3" s="1"/>
  <c r="G17" i="3"/>
  <c r="H17" i="3"/>
  <c r="I17" i="3"/>
  <c r="J17" i="3"/>
  <c r="K17" i="3"/>
  <c r="L17" i="3"/>
  <c r="M17" i="3"/>
  <c r="G18" i="3"/>
  <c r="H18" i="3"/>
  <c r="I18" i="3"/>
  <c r="J18" i="3"/>
  <c r="K18" i="3"/>
  <c r="L18" i="3"/>
  <c r="M18" i="3"/>
  <c r="F18" i="3"/>
  <c r="F17" i="3"/>
  <c r="P43" i="3" l="1"/>
  <c r="N18" i="3"/>
  <c r="N17" i="3"/>
  <c r="N26" i="3"/>
  <c r="P26" i="3" s="1"/>
  <c r="N25" i="3"/>
  <c r="P25" i="3" s="1"/>
  <c r="N24" i="3"/>
  <c r="P24" i="3" s="1"/>
  <c r="N23" i="3"/>
  <c r="P23" i="3" s="1"/>
  <c r="N22" i="3"/>
  <c r="P22" i="3" s="1"/>
  <c r="N21" i="3"/>
  <c r="P21" i="3" s="1"/>
  <c r="N20" i="3"/>
  <c r="P20" i="3" s="1"/>
  <c r="N27" i="3"/>
  <c r="P27" i="3" s="1"/>
  <c r="N36" i="3" l="1"/>
  <c r="P36" i="3" s="1"/>
  <c r="N35" i="3"/>
  <c r="P35" i="3" s="1"/>
  <c r="N34" i="3"/>
  <c r="P34" i="3" s="1"/>
  <c r="N38" i="3"/>
  <c r="P38" i="3" s="1"/>
  <c r="N33" i="3" l="1"/>
  <c r="P33" i="3" s="1"/>
  <c r="N29" i="3" l="1"/>
  <c r="N30" i="3"/>
  <c r="N31" i="3"/>
  <c r="N32" i="3"/>
  <c r="N37" i="3"/>
  <c r="N65" i="3" l="1"/>
  <c r="N42" i="3"/>
  <c r="P42" i="3" s="1"/>
  <c r="P31" i="3" l="1"/>
  <c r="P32" i="3"/>
  <c r="P29" i="3"/>
  <c r="P30" i="3"/>
  <c r="P37" i="3" l="1"/>
  <c r="P28" i="3" s="1"/>
  <c r="P19" i="3" s="1"/>
  <c r="P18" i="3"/>
  <c r="P67" i="3"/>
  <c r="P66" i="3" s="1"/>
  <c r="P65" i="3"/>
  <c r="P64" i="3" s="1"/>
  <c r="P41" i="3"/>
  <c r="F20" i="1"/>
  <c r="E35" i="1"/>
  <c r="D24" i="1"/>
  <c r="F24" i="1" s="1"/>
  <c r="F23" i="1" s="1"/>
  <c r="D11" i="1"/>
  <c r="F11" i="1" s="1"/>
  <c r="D16" i="1"/>
  <c r="D10" i="1" s="1"/>
  <c r="F10" i="1" s="1"/>
  <c r="F19" i="1"/>
  <c r="F14" i="1"/>
  <c r="F15" i="1"/>
  <c r="F18" i="1"/>
  <c r="F17" i="1"/>
  <c r="F35" i="1"/>
  <c r="F34" i="1" s="1"/>
  <c r="P34" i="2"/>
  <c r="R34" i="2" s="1"/>
  <c r="O34" i="2"/>
  <c r="M34" i="2"/>
  <c r="K34" i="2"/>
  <c r="I34" i="2"/>
  <c r="P33" i="2"/>
  <c r="R33" i="2" s="1"/>
  <c r="O33" i="2"/>
  <c r="M33" i="2"/>
  <c r="K33" i="2"/>
  <c r="I33" i="2"/>
  <c r="P32" i="2"/>
  <c r="R32" i="2" s="1"/>
  <c r="O32" i="2"/>
  <c r="O35" i="2" s="1"/>
  <c r="M32" i="2"/>
  <c r="M35" i="2" s="1"/>
  <c r="K32" i="2"/>
  <c r="I32" i="2"/>
  <c r="P29" i="2"/>
  <c r="R29" i="2" s="1"/>
  <c r="O29" i="2"/>
  <c r="M29" i="2"/>
  <c r="K29" i="2"/>
  <c r="I29" i="2"/>
  <c r="P28" i="2"/>
  <c r="R28" i="2" s="1"/>
  <c r="O28" i="2"/>
  <c r="M28" i="2"/>
  <c r="K28" i="2"/>
  <c r="I28" i="2"/>
  <c r="P27" i="2"/>
  <c r="R27" i="2" s="1"/>
  <c r="O27" i="2"/>
  <c r="M27" i="2"/>
  <c r="K27" i="2"/>
  <c r="Q27" i="2" s="1"/>
  <c r="I27" i="2"/>
  <c r="P26" i="2"/>
  <c r="R26" i="2" s="1"/>
  <c r="O26" i="2"/>
  <c r="M26" i="2"/>
  <c r="K26" i="2"/>
  <c r="Q26" i="2" s="1"/>
  <c r="I26" i="2"/>
  <c r="P25" i="2"/>
  <c r="R25" i="2" s="1"/>
  <c r="O25" i="2"/>
  <c r="M25" i="2"/>
  <c r="K25" i="2"/>
  <c r="I25" i="2"/>
  <c r="P24" i="2"/>
  <c r="R24" i="2" s="1"/>
  <c r="O24" i="2"/>
  <c r="M24" i="2"/>
  <c r="K24" i="2"/>
  <c r="I24" i="2"/>
  <c r="S23" i="2"/>
  <c r="P22" i="2"/>
  <c r="R22" i="2" s="1"/>
  <c r="O22" i="2"/>
  <c r="M22" i="2"/>
  <c r="K22" i="2"/>
  <c r="I22" i="2"/>
  <c r="P21" i="2"/>
  <c r="R21" i="2" s="1"/>
  <c r="O21" i="2"/>
  <c r="M21" i="2"/>
  <c r="K21" i="2"/>
  <c r="I21" i="2"/>
  <c r="P20" i="2"/>
  <c r="R20" i="2" s="1"/>
  <c r="O20" i="2"/>
  <c r="M20" i="2"/>
  <c r="K20" i="2"/>
  <c r="I20" i="2"/>
  <c r="P19" i="2"/>
  <c r="R19" i="2" s="1"/>
  <c r="O19" i="2"/>
  <c r="M19" i="2"/>
  <c r="K19" i="2"/>
  <c r="Q19" i="2" s="1"/>
  <c r="I19" i="2"/>
  <c r="P18" i="2"/>
  <c r="R18" i="2" s="1"/>
  <c r="O18" i="2"/>
  <c r="M18" i="2"/>
  <c r="K18" i="2"/>
  <c r="Q18" i="2" s="1"/>
  <c r="I18" i="2"/>
  <c r="S18" i="2" s="1"/>
  <c r="P17" i="2"/>
  <c r="R17" i="2" s="1"/>
  <c r="O17" i="2"/>
  <c r="M17" i="2"/>
  <c r="K17" i="2"/>
  <c r="Q17" i="2" s="1"/>
  <c r="I17" i="2"/>
  <c r="P16" i="2"/>
  <c r="R16" i="2" s="1"/>
  <c r="O16" i="2"/>
  <c r="M16" i="2"/>
  <c r="K16" i="2"/>
  <c r="I16" i="2"/>
  <c r="P15" i="2"/>
  <c r="R15" i="2" s="1"/>
  <c r="O15" i="2"/>
  <c r="M15" i="2"/>
  <c r="K15" i="2"/>
  <c r="I15" i="2"/>
  <c r="P14" i="2"/>
  <c r="R14" i="2" s="1"/>
  <c r="O14" i="2"/>
  <c r="M14" i="2"/>
  <c r="K14" i="2"/>
  <c r="Q14" i="2" s="1"/>
  <c r="I14" i="2"/>
  <c r="P13" i="2"/>
  <c r="R13" i="2" s="1"/>
  <c r="O13" i="2"/>
  <c r="M13" i="2"/>
  <c r="K13" i="2"/>
  <c r="Q13" i="2" s="1"/>
  <c r="I13" i="2"/>
  <c r="P12" i="2"/>
  <c r="R12" i="2" s="1"/>
  <c r="O12" i="2"/>
  <c r="M12" i="2"/>
  <c r="K12" i="2"/>
  <c r="I12" i="2"/>
  <c r="P11" i="2"/>
  <c r="R11" i="2" s="1"/>
  <c r="O11" i="2"/>
  <c r="M11" i="2"/>
  <c r="K11" i="2"/>
  <c r="I11" i="2"/>
  <c r="P10" i="2"/>
  <c r="R10" i="2" s="1"/>
  <c r="O10" i="2"/>
  <c r="M10" i="2"/>
  <c r="K10" i="2"/>
  <c r="I10" i="2"/>
  <c r="P9" i="2"/>
  <c r="R9" i="2" s="1"/>
  <c r="O9" i="2"/>
  <c r="M9" i="2"/>
  <c r="K9" i="2"/>
  <c r="I9" i="2"/>
  <c r="P8" i="2"/>
  <c r="R8" i="2" s="1"/>
  <c r="O8" i="2"/>
  <c r="M8" i="2"/>
  <c r="K8" i="2"/>
  <c r="I8" i="2"/>
  <c r="P7" i="2"/>
  <c r="R7" i="2" s="1"/>
  <c r="O7" i="2"/>
  <c r="M7" i="2"/>
  <c r="K7" i="2"/>
  <c r="Q7" i="2" s="1"/>
  <c r="I7" i="2"/>
  <c r="P6" i="2"/>
  <c r="R6" i="2" s="1"/>
  <c r="O6" i="2"/>
  <c r="M6" i="2"/>
  <c r="K6" i="2"/>
  <c r="Q6" i="2" s="1"/>
  <c r="I6" i="2"/>
  <c r="I30" i="2" s="1"/>
  <c r="F13" i="1"/>
  <c r="F26" i="1"/>
  <c r="F27" i="1"/>
  <c r="F28" i="1"/>
  <c r="F29" i="1"/>
  <c r="F30" i="1"/>
  <c r="F37" i="1"/>
  <c r="F36" i="1" s="1"/>
  <c r="M30" i="2" l="1"/>
  <c r="Q11" i="2"/>
  <c r="O30" i="2"/>
  <c r="O36" i="2" s="1"/>
  <c r="O37" i="2" s="1"/>
  <c r="Q16" i="2"/>
  <c r="S16" i="2" s="1"/>
  <c r="Q24" i="2"/>
  <c r="S24" i="2" s="1"/>
  <c r="Q33" i="2"/>
  <c r="S33" i="2" s="1"/>
  <c r="S26" i="2"/>
  <c r="Q9" i="2"/>
  <c r="S9" i="2" s="1"/>
  <c r="S14" i="2"/>
  <c r="Q21" i="2"/>
  <c r="Q29" i="2"/>
  <c r="S29" i="2" s="1"/>
  <c r="Q12" i="2"/>
  <c r="S17" i="2"/>
  <c r="S34" i="2"/>
  <c r="S22" i="2"/>
  <c r="Q25" i="2"/>
  <c r="S25" i="2" s="1"/>
  <c r="K30" i="2"/>
  <c r="Q34" i="2"/>
  <c r="S27" i="2"/>
  <c r="Q10" i="2"/>
  <c r="S10" i="2" s="1"/>
  <c r="Q22" i="2"/>
  <c r="I35" i="2"/>
  <c r="Q15" i="2"/>
  <c r="S15" i="2" s="1"/>
  <c r="S20" i="2"/>
  <c r="K35" i="2"/>
  <c r="Q35" i="2" s="1"/>
  <c r="S12" i="2"/>
  <c r="Q8" i="2"/>
  <c r="S8" i="2" s="1"/>
  <c r="Q20" i="2"/>
  <c r="Q28" i="2"/>
  <c r="S28" i="2" s="1"/>
  <c r="P17" i="3"/>
  <c r="P63" i="3"/>
  <c r="F9" i="1"/>
  <c r="F31" i="1"/>
  <c r="F25" i="1" s="1"/>
  <c r="F22" i="1" s="1"/>
  <c r="F16" i="1"/>
  <c r="K36" i="2"/>
  <c r="S7" i="2"/>
  <c r="S35" i="2"/>
  <c r="I36" i="2"/>
  <c r="S11" i="2"/>
  <c r="S19" i="2"/>
  <c r="M36" i="2"/>
  <c r="M37" i="2" s="1"/>
  <c r="S13" i="2"/>
  <c r="S21" i="2"/>
  <c r="Q30" i="2"/>
  <c r="S30" i="2" s="1"/>
  <c r="Q32" i="2"/>
  <c r="S32" i="2" s="1"/>
  <c r="S6" i="2"/>
  <c r="F33" i="1"/>
  <c r="P16" i="3" l="1"/>
  <c r="P69" i="3" s="1"/>
  <c r="P40" i="3"/>
  <c r="F39" i="1"/>
  <c r="I37" i="2"/>
  <c r="Q36" i="2"/>
  <c r="S36" i="2" s="1"/>
  <c r="K37" i="2"/>
  <c r="Q37" i="2" s="1"/>
  <c r="P15" i="3" l="1"/>
  <c r="P68" i="3" s="1"/>
  <c r="P70" i="3"/>
  <c r="F12" i="1"/>
  <c r="F8" i="1" s="1"/>
  <c r="F38" i="1" s="1"/>
  <c r="S37" i="2"/>
  <c r="S31" i="2"/>
  <c r="F40" i="1" l="1"/>
</calcChain>
</file>

<file path=xl/sharedStrings.xml><?xml version="1.0" encoding="utf-8"?>
<sst xmlns="http://schemas.openxmlformats.org/spreadsheetml/2006/main" count="584" uniqueCount="229">
  <si>
    <t>в тч стоимость материалов:</t>
  </si>
  <si>
    <t>в тч стоимость работ:</t>
  </si>
  <si>
    <t>Итого по ЛСР:</t>
  </si>
  <si>
    <t>-</t>
  </si>
  <si>
    <t>Материалы:</t>
  </si>
  <si>
    <t>комплекс</t>
  </si>
  <si>
    <t>Пусконаладочные работы</t>
  </si>
  <si>
    <t>Работа:</t>
  </si>
  <si>
    <t>ПНР</t>
  </si>
  <si>
    <t>11.21.03.00</t>
  </si>
  <si>
    <t>11.21.03</t>
  </si>
  <si>
    <t>Установка оборудования</t>
  </si>
  <si>
    <t>11.21.02.00.</t>
  </si>
  <si>
    <t>11.21.02</t>
  </si>
  <si>
    <t>м</t>
  </si>
  <si>
    <t xml:space="preserve">Прокладка КПП </t>
  </si>
  <si>
    <t>Прокладка КПП</t>
  </si>
  <si>
    <t>11.21.01.00.</t>
  </si>
  <si>
    <t>11.21.01</t>
  </si>
  <si>
    <t>Устройство видеонаблюдения</t>
  </si>
  <si>
    <t>11.21</t>
  </si>
  <si>
    <t xml:space="preserve">Внутренние инженерные сети </t>
  </si>
  <si>
    <t>Примечание</t>
  </si>
  <si>
    <t>Сумма</t>
  </si>
  <si>
    <t>Цена</t>
  </si>
  <si>
    <t>Кол-во</t>
  </si>
  <si>
    <t>Ед. изм.</t>
  </si>
  <si>
    <t>Наименование</t>
  </si>
  <si>
    <t>№</t>
  </si>
  <si>
    <r>
      <t xml:space="preserve">ЖК Преображенский / Квартал 3 / ГП-9
</t>
    </r>
    <r>
      <rPr>
        <sz val="11"/>
        <color theme="1"/>
        <rFont val="Arial"/>
        <family val="2"/>
        <charset val="204"/>
      </rPr>
      <t>Подъездов - 1</t>
    </r>
  </si>
  <si>
    <t>№1 от 30.09.2021</t>
  </si>
  <si>
    <t>№4 от 04.10.2021</t>
  </si>
  <si>
    <t>№5 от 30.03.2022</t>
  </si>
  <si>
    <t>накопительная</t>
  </si>
  <si>
    <t>остаток</t>
  </si>
  <si>
    <t>№ п/п</t>
  </si>
  <si>
    <t>Производитель</t>
  </si>
  <si>
    <t>Артикул</t>
  </si>
  <si>
    <t>Именование и техническая характеристика</t>
  </si>
  <si>
    <t>Ед.
изм.</t>
  </si>
  <si>
    <t>Общее кол-во</t>
  </si>
  <si>
    <t>Цена 
с НДС 20%</t>
  </si>
  <si>
    <t xml:space="preserve">Сумма с НДС 20%, руб </t>
  </si>
  <si>
    <t>Видеокамеры</t>
  </si>
  <si>
    <t>1</t>
  </si>
  <si>
    <t>Dahua</t>
  </si>
  <si>
    <t>IPC-HDBW3241EP-AS-0280B</t>
  </si>
  <si>
    <r>
      <rPr>
        <b/>
        <sz val="10"/>
        <rFont val="Arial"/>
        <family val="2"/>
        <charset val="204"/>
      </rPr>
      <t>Лифты+Внутренние (лестницы, лифтовые холлы, колясочные)</t>
    </r>
    <r>
      <rPr>
        <sz val="10"/>
        <rFont val="Arial"/>
        <family val="2"/>
        <charset val="204"/>
      </rPr>
      <t xml:space="preserve">
Видеокамера IP Купольная антивандальная 2Mп; фикс. объектив: 2,8 мм</t>
    </r>
  </si>
  <si>
    <t>шт.</t>
  </si>
  <si>
    <t>2</t>
  </si>
  <si>
    <t>IPC-HFW2431SP-S-0360B</t>
  </si>
  <si>
    <r>
      <rPr>
        <b/>
        <sz val="10"/>
        <color theme="1"/>
        <rFont val="Arial"/>
        <family val="2"/>
        <charset val="204"/>
      </rPr>
      <t>Фасады</t>
    </r>
    <r>
      <rPr>
        <sz val="10"/>
        <color theme="1"/>
        <rFont val="Arial"/>
        <family val="2"/>
        <charset val="204"/>
      </rPr>
      <t xml:space="preserve">
Видеокамера IP Уличная цилиндрическая 4Мп; фикс. объектив: 3,6 мм</t>
    </r>
  </si>
  <si>
    <t>3</t>
  </si>
  <si>
    <t>NIKOLAN</t>
  </si>
  <si>
    <t>NKL 2100C-OR</t>
  </si>
  <si>
    <t>Кабель U/UTP 4 пары, Кат.5e, 100МГц, 24AWG, внутренний, LSZH нг(А)-HFLTx, оранжевый, 305м (вх. гр + улица)</t>
  </si>
  <si>
    <t>4</t>
  </si>
  <si>
    <t>SNR</t>
  </si>
  <si>
    <t>SNR-RJ-45</t>
  </si>
  <si>
    <t>Коннектор RJ-45 UTP5e (SNR)</t>
  </si>
  <si>
    <t>5</t>
  </si>
  <si>
    <t>DKC</t>
  </si>
  <si>
    <t>Труба гофрированная ПВХ 16 мм с протяжкой легкая серая (100м) (DKC)</t>
  </si>
  <si>
    <t>6</t>
  </si>
  <si>
    <t>IEK</t>
  </si>
  <si>
    <t>CTA10D-CF16-K41-100</t>
  </si>
  <si>
    <t>Держатель с защелкой 16 мм для труб (IEK)</t>
  </si>
  <si>
    <t>7</t>
  </si>
  <si>
    <t>Труба гладкая жесткая ПВХ 16 мм легкая серая (3м) (DKC)</t>
  </si>
  <si>
    <t>8</t>
  </si>
  <si>
    <t>Скоба металлическая 16мм двухлапковая оцинкованная (DKC)</t>
  </si>
  <si>
    <t>9</t>
  </si>
  <si>
    <t>Промрукав</t>
  </si>
  <si>
    <t>01716</t>
  </si>
  <si>
    <t>Патрубок-муфта д16 (Промрукав)</t>
  </si>
  <si>
    <t>10</t>
  </si>
  <si>
    <t>NETLAN</t>
  </si>
  <si>
    <t>EC-WS-096045-GY</t>
  </si>
  <si>
    <t>Шкаф монтажный настенный 9U, серый</t>
  </si>
  <si>
    <t>11</t>
  </si>
  <si>
    <t>SVEN</t>
  </si>
  <si>
    <t>ИБП line-interactive, AVR, 480W, 800Va</t>
  </si>
  <si>
    <t>12</t>
  </si>
  <si>
    <t xml:space="preserve">DH-PFS3110-8ET-96   </t>
  </si>
  <si>
    <t>Сетевой PoE коммутатор 8 x10/100M Base-T; 1 x10/100M Base-T; 1 порт x1000 Base-X бюджет PoE 96 Вт; Питание :DC 48~57В</t>
  </si>
  <si>
    <t>13</t>
  </si>
  <si>
    <t>TYCO</t>
  </si>
  <si>
    <t>TYCO Коробка распределительная 85х85x40мм IP54 (TYCO)</t>
  </si>
  <si>
    <t>14</t>
  </si>
  <si>
    <t>PKR11-016-2-K02</t>
  </si>
  <si>
    <t>Розетка кабельная наружной установки IР44 16А 2Р+E каучук ОМЕГА (IEK)</t>
  </si>
  <si>
    <t>15</t>
  </si>
  <si>
    <t>Россия</t>
  </si>
  <si>
    <t>Кабель силовой ВВГ-Пнг (А)-LS 3х1.5 (Россия)</t>
  </si>
  <si>
    <t>16</t>
  </si>
  <si>
    <t xml:space="preserve"> MVA20-1-006-C</t>
  </si>
  <si>
    <t>Выключатель автоматический однополюсный 6А C ВА47-29 4.5кА (IEK)</t>
  </si>
  <si>
    <t>17</t>
  </si>
  <si>
    <t>Расходные материалы, монтажная фурнитура</t>
  </si>
  <si>
    <t>компл.</t>
  </si>
  <si>
    <t>Лифты</t>
  </si>
  <si>
    <t>18</t>
  </si>
  <si>
    <t>Кабель U/UTP 4 пары, Кат.5e, 100МГц, 24AWG, внутренний, LSZH нг(А)-HFLTx, оранжевый, 305м</t>
  </si>
  <si>
    <t>19</t>
  </si>
  <si>
    <t>Фирма ПОДИЙ</t>
  </si>
  <si>
    <t>КПЛКУ 4х(2х0,20)</t>
  </si>
  <si>
    <t>Кабель плоский лифтовый комбинированный, 5 класса гибкости, 4-е витых пары  сечением 0,2 мм2 БУХТА 90 МЕТРОВ</t>
  </si>
  <si>
    <t>бухт</t>
  </si>
  <si>
    <t>20</t>
  </si>
  <si>
    <t>SNR-KJ-U5E-180</t>
  </si>
  <si>
    <t>Модуль Keystone Jack SNR, неэкранированный, cat.5e, горизонтальная заделка, упаковка 6 шт.</t>
  </si>
  <si>
    <t>упак.</t>
  </si>
  <si>
    <t>21</t>
  </si>
  <si>
    <t>22</t>
  </si>
  <si>
    <t>23</t>
  </si>
  <si>
    <t>Расходные материалы</t>
  </si>
  <si>
    <t>Итого оборудование и материалы с НДС, руб.</t>
  </si>
  <si>
    <t>Работы</t>
  </si>
  <si>
    <t>24</t>
  </si>
  <si>
    <t>Работы по монтажу видеокамер, в т.ч. прокладка кабельных коммуникаций, коммутационные работы</t>
  </si>
  <si>
    <t>камер</t>
  </si>
  <si>
    <t>25</t>
  </si>
  <si>
    <t>Настройка системы видеонаблюдения</t>
  </si>
  <si>
    <t>26</t>
  </si>
  <si>
    <t>Подготовка исполнительной документации</t>
  </si>
  <si>
    <t>Итого услуги с НДС, руб.</t>
  </si>
  <si>
    <t>ВСЕГО с учетом НДС</t>
  </si>
  <si>
    <t>НДС 20%</t>
  </si>
  <si>
    <t>Настройка системы видеонаблюдения и подготовка исполнительной документации учтена в стоимости СМР</t>
  </si>
  <si>
    <t>Примечание:</t>
  </si>
  <si>
    <t>Прокладка трубы</t>
  </si>
  <si>
    <t>Расходные материалы (Коннектор RJ-45 UTP5e (SNR), Держатель с защелкой 16 мм для труб (IEK), Скоба металлическая 16мм двухлапковая оцинкованная (DKC), Патрубок-муфта д16 (Промрукав), Кабель силовой ВВГ-Пнг (А)-LS 3х1.5 (Россия), Держатель с защелкой 16 мм для труб (IEK))</t>
  </si>
  <si>
    <t>%</t>
  </si>
  <si>
    <t>Видеокамера IP Купольная антивандальная 2Mп; фикс. объектив: 2,8 мм</t>
  </si>
  <si>
    <t>Видеокамера IP Уличная цилиндрическая 4Мп; фикс. объектив: 3,6 мм</t>
  </si>
  <si>
    <t>Прочие материалы (Розетка кабельная наружной установки IР44 16А 2Р+E каучук ОМЕГА (IEK); Выключатель автоматический однополюсный 6А C ВА47-29 4.5кА (IEK); Модуль Keystone Jack SNR, неэкранированный, cat.5e, горизонтальная заделка, упаковка 6 шт.)</t>
  </si>
  <si>
    <t>Монтаж видеокамеры</t>
  </si>
  <si>
    <t>комплект</t>
  </si>
  <si>
    <t>Локальный сметный расчет №1</t>
  </si>
  <si>
    <t>Марка</t>
  </si>
  <si>
    <t>Характеристика</t>
  </si>
  <si>
    <t>Кабель тип 1</t>
  </si>
  <si>
    <t>Кабель тип 2</t>
  </si>
  <si>
    <t>Кабель тип 3</t>
  </si>
  <si>
    <t>Кабель тип 4</t>
  </si>
  <si>
    <t>Труба тип 1</t>
  </si>
  <si>
    <t>в тч НДС: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</si>
  <si>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</si>
  <si>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</si>
  <si>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</si>
  <si>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11.16.01</t>
  </si>
  <si>
    <t>11.16.01.00.</t>
  </si>
  <si>
    <t>11.16.02</t>
  </si>
  <si>
    <t>11.16.02.00.</t>
  </si>
  <si>
    <t>11.16.03</t>
  </si>
  <si>
    <t>11.16.03.00</t>
  </si>
  <si>
    <t>11.16.</t>
  </si>
  <si>
    <t>Форма закупа материала</t>
  </si>
  <si>
    <t>Итого по ЛСР, в тч НДС: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</si>
  <si>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</si>
  <si>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</si>
  <si>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</si>
  <si>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</si>
  <si>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</si>
  <si>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___________/</t>
  </si>
  <si>
    <t>Труба тип 2</t>
  </si>
  <si>
    <t>Кабель тип 5</t>
  </si>
  <si>
    <t xml:space="preserve">Монтажные работы </t>
  </si>
  <si>
    <t xml:space="preserve">IP Видеокамера купольная  IK30B20 2MP, Progressive Scan CMOS 1/2,9. 2,8мм. гарантия 5лет. </t>
  </si>
  <si>
    <t xml:space="preserve">IP Видеокамера купольная уличного исп. IA30B40 металл. корпус 4MP GC4653+FH8656, объектив 2,8мм, IP66, гарантия 5лет. </t>
  </si>
  <si>
    <t>Тюменский коммутатор с защитой коммутации Т1004 4*10/100M PoE 60Вт IEEE 802.3af/at,+2*10/100M uplink RJ45.</t>
  </si>
  <si>
    <t>Тюменский коммутатор с защитой коммутации Т1008 8*10/100M PoE 120Вт IEEE 802.3af/at,+2*10/100M uplink RJ45.</t>
  </si>
  <si>
    <t xml:space="preserve">Коробка распределительная (артикул 60-0300-9005) HF, 100х100х50 </t>
  </si>
  <si>
    <t>Источник бесперебойного питания RTL-3K-LCD Line-Interactive, 2U, LCD-дисплей; 3кВА/2.1кВт</t>
  </si>
  <si>
    <t>Кабель витая пара U/UTP U/U-5e-BC04-048-PVC-GR-305-RQcat. 5E 4х2х0.48 мм, для внутренней прокладки, одножильный, PVC.</t>
  </si>
  <si>
    <t>Кабель витая пара U/UTP BC1-C5E04-128-305-G cat. 5E 4х2х0.48 мм, для внутренней прокладки, одножильный, LSZH.</t>
  </si>
  <si>
    <t>Витая пара U/UTP BC1-C5E02-128-305-G cat. 5E 2х2х0.48 мм, для внутренней прокладки, одножильный, LSZH.</t>
  </si>
  <si>
    <t>Кабель витая пара U/UTP U/U-5e-BC04-048-PE-BL-305-RQ cat. 5E 4х2х0.48 мм, PE (уличный).</t>
  </si>
  <si>
    <t xml:space="preserve">Гофрированная труба ПНД D16мм. PR02.0122 лёгкая 350 Н безгалогенная HF стойкая к ультрафиолету черная с/з </t>
  </si>
  <si>
    <t>Пластиковая односторонняя крепеж-скоба D16мм. PR13.0372 для прямого монтажа, черная</t>
  </si>
  <si>
    <t>Крепеж-клипса PR13.0120 для труб д.20мм., для монтажного пистолета, серая</t>
  </si>
  <si>
    <t xml:space="preserve">Коннектор EC-UP8P8C-5E-003-TR-1000 RJ45/8P8C, категория 5e </t>
  </si>
  <si>
    <t>Лента оцинкованная (артикул 43749) 20х0.5мм (упаковка 50м.)</t>
  </si>
  <si>
    <t>Труба ПНД гофрированная (артикул 71520) д.20мм, тяжёлая с протяжкой, прочность (сопротивление сжатию на 5 см при +20°C) 750 Н, цвет оранжевый</t>
  </si>
  <si>
    <t xml:space="preserve">Герметичный соединитель SNR-RJ-45-с6-IP68 для RJ-45 8P8С </t>
  </si>
  <si>
    <t xml:space="preserve">Дюбель хомут 5х10 дхч510 для крепления кабеля цвет-чёрный </t>
  </si>
  <si>
    <t>Усиленный дюбель-гвоздь 30519stepEGBP по бетону, металлу, кирпичу тип CN 15; диаметр 3.05 мм, длина 19 мм; усиленный, гальванизированный. Упаковка 1000 шт.</t>
  </si>
  <si>
    <t>Прочие материалы</t>
  </si>
  <si>
    <t>В МОП подвал; 1 этаж + 2эт.+… этажи</t>
  </si>
  <si>
    <t>PTZ на крыше</t>
  </si>
  <si>
    <t>м.</t>
  </si>
  <si>
    <t>Труба тип 3</t>
  </si>
  <si>
    <t>Устройство системы видеонаблюдения. ГП-75</t>
  </si>
  <si>
    <t>75.1</t>
  </si>
  <si>
    <t>75.2</t>
  </si>
  <si>
    <t>75.3</t>
  </si>
  <si>
    <t>75.4</t>
  </si>
  <si>
    <t>75.5</t>
  </si>
  <si>
    <t>75.6</t>
  </si>
  <si>
    <t>75.7</t>
  </si>
  <si>
    <t>75.8</t>
  </si>
  <si>
    <t>Универсальная монтажная коробка для видеокамер KadrOn JB2-125W Размеры, мм	156x48</t>
  </si>
  <si>
    <t>Монтажная коробка KadrON JB1-100B чёрная</t>
  </si>
  <si>
    <t>Клемма СМК 222-414 с рычагом 4х(0,1-4мм2) 24АSQ0527-0004 сечением от 0,1 мм² до 4 мм²</t>
  </si>
  <si>
    <t>Дюбель-гвоздь 6x40 потайная манжета полипропилен</t>
  </si>
  <si>
    <t>Анкер клиновой 12x100 мм</t>
  </si>
  <si>
    <t>Кабель лифтовой КПЛК 2х0,75+4х(2х0,2)  витая пара</t>
  </si>
  <si>
    <t>Труба гофрированная ПВХ CTG20-20-K41-100I д.20мм с протяжкой</t>
  </si>
  <si>
    <t xml:space="preserve">Видеорегистратор 64 канала VNVR-764ITB08 </t>
  </si>
  <si>
    <t>Для уличных видеокамер</t>
  </si>
  <si>
    <t>Видеорегистратор 32 канала VNVR-P732ITB02</t>
  </si>
  <si>
    <t>Для внутренних видеокамер</t>
  </si>
  <si>
    <t>18TB Жесткий диск WD Purple</t>
  </si>
  <si>
    <t>12TB Жесткий диск WD Purple</t>
  </si>
  <si>
    <t>В лифты</t>
  </si>
  <si>
    <t xml:space="preserve">IP Видеокамера PTZ HI-IPA4KS30 5MP 1/2,8 IMX335+3516EV300, 36X Optical Zoom (f=4.6mm-165mm), гарантия 5лет. </t>
  </si>
  <si>
    <t>IP Видеокамера уличная разрешение - 5MP VC-IP73IT5EF02 обнаружения человека и автомобиля, нарушения периметра,  пересечении линии, оставленных предметов.</t>
  </si>
  <si>
    <t xml:space="preserve">Уличная обзорная </t>
  </si>
  <si>
    <t xml:space="preserve">IP Видеокамера уличная A20HTC800F 8MP Motor Zoom, разрешение - 8MP IMX415+RV1126 (motor zoom), гарантия 5 лет. </t>
  </si>
  <si>
    <t>На автономера, установлена на фасаде, опоре</t>
  </si>
  <si>
    <t>Кронштейн на крышу для PTZ видеокамер (изготовление)</t>
  </si>
  <si>
    <t>Источник бесперебойного питания Line-Interactive SVC V-1200-L P-нагр.1200 ВА/720 Вт</t>
  </si>
  <si>
    <t>Настенная розетка RJ45 кат. 6, UTP, 1-порт. CS2-1C06U-12 6*3*12мм.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</si>
  <si>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</si>
  <si>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Итого стоимость работ</t>
  </si>
  <si>
    <t>Ведомость работ</t>
  </si>
  <si>
    <t>Итого стоимость материалов</t>
  </si>
  <si>
    <t>Ведомость материалов</t>
  </si>
  <si>
    <t>Локальный сметный расчет 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</si>
</sst>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43" formatCode="_-* #,##0.00_-;\-* #,##0.00_-;_-* &quot;-&quot;??_-;_-@_-"/>
    <numFmt numFmtId="164" formatCode="#,##0.00\ &quot;₽&quot;"/>
    <numFmt numFmtId="165" formatCode="#,##0.00\ _₽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8"/>
      <name val="Calibri"/>
      <family val="2"/>
      <scheme val="minor"/>
    </font>
    <font>
      <b/>
      <i/>
      <sz val="11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6" fillId="0" borderId="0"/>
    <xf numFmtId="44" fontId="3" fillId="0" borderId="0" applyFont="0" applyFill="0" applyBorder="0" applyAlignment="0" applyProtection="0"/>
    <xf numFmtId="0" fontId="1" fillId="0" borderId="0"/>
  </cellStyleXfs>
  <cellXfs count="167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0" fontId="7" fillId="0" borderId="0" xfId="2" applyFont="1"/>
    <xf numFmtId="4" fontId="8" fillId="0" borderId="1" xfId="2" applyNumberFormat="1" applyFont="1" applyBorder="1" applyAlignment="1">
      <alignment horizontal="center" vertical="center" wrapText="1"/>
    </xf>
    <xf numFmtId="4" fontId="8" fillId="0" borderId="1" xfId="2" applyNumberFormat="1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1" fontId="8" fillId="0" borderId="2" xfId="2" applyNumberFormat="1" applyFont="1" applyBorder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/>
    <xf numFmtId="4" fontId="9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/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49" fontId="9" fillId="5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7" fillId="6" borderId="1" xfId="1" applyNumberFormat="1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/>
    <xf numFmtId="4" fontId="8" fillId="6" borderId="1" xfId="1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left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11" fillId="8" borderId="0" xfId="0" applyNumberFormat="1" applyFont="1" applyFill="1"/>
    <xf numFmtId="0" fontId="12" fillId="8" borderId="0" xfId="0" applyFont="1" applyFill="1"/>
    <xf numFmtId="0" fontId="12" fillId="8" borderId="0" xfId="0" applyFont="1" applyFill="1" applyAlignment="1">
      <alignment vertical="center" wrapText="1"/>
    </xf>
    <xf numFmtId="164" fontId="14" fillId="8" borderId="0" xfId="0" applyNumberFormat="1" applyFont="1" applyFill="1" applyAlignment="1">
      <alignment horizontal="center" vertical="center"/>
    </xf>
    <xf numFmtId="0" fontId="15" fillId="0" borderId="0" xfId="0" applyFont="1"/>
    <xf numFmtId="49" fontId="11" fillId="0" borderId="7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164" fontId="11" fillId="0" borderId="9" xfId="0" applyNumberFormat="1" applyFont="1" applyBorder="1" applyAlignment="1">
      <alignment horizontal="center" vertical="center" wrapText="1"/>
    </xf>
    <xf numFmtId="164" fontId="16" fillId="0" borderId="10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64" fontId="16" fillId="0" borderId="11" xfId="0" applyNumberFormat="1" applyFont="1" applyBorder="1" applyAlignment="1">
      <alignment horizontal="center" vertical="center" wrapText="1"/>
    </xf>
    <xf numFmtId="49" fontId="11" fillId="9" borderId="12" xfId="0" applyNumberFormat="1" applyFont="1" applyFill="1" applyBorder="1" applyAlignment="1">
      <alignment vertical="center" wrapText="1"/>
    </xf>
    <xf numFmtId="0" fontId="12" fillId="9" borderId="2" xfId="0" applyFont="1" applyFill="1" applyBorder="1" applyAlignment="1">
      <alignment vertical="center" wrapText="1"/>
    </xf>
    <xf numFmtId="0" fontId="11" fillId="9" borderId="2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164" fontId="14" fillId="9" borderId="2" xfId="0" applyNumberFormat="1" applyFont="1" applyFill="1" applyBorder="1" applyAlignment="1">
      <alignment horizontal="center" vertical="center"/>
    </xf>
    <xf numFmtId="164" fontId="12" fillId="9" borderId="11" xfId="0" applyNumberFormat="1" applyFont="1" applyFill="1" applyBorder="1" applyAlignment="1">
      <alignment horizontal="center" vertical="center"/>
    </xf>
    <xf numFmtId="49" fontId="14" fillId="6" borderId="13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4" fontId="17" fillId="0" borderId="1" xfId="3" applyNumberFormat="1" applyFont="1" applyFill="1" applyBorder="1" applyAlignment="1">
      <alignment horizontal="right" vertical="center"/>
    </xf>
    <xf numFmtId="4" fontId="17" fillId="0" borderId="14" xfId="3" applyNumberFormat="1" applyFont="1" applyBorder="1" applyAlignment="1">
      <alignment horizontal="right" vertical="center"/>
    </xf>
    <xf numFmtId="4" fontId="17" fillId="0" borderId="14" xfId="3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vertical="center" wrapText="1"/>
    </xf>
    <xf numFmtId="49" fontId="11" fillId="9" borderId="13" xfId="0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1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4" fontId="13" fillId="9" borderId="1" xfId="0" applyNumberFormat="1" applyFont="1" applyFill="1" applyBorder="1" applyAlignment="1">
      <alignment horizontal="right" vertical="center"/>
    </xf>
    <xf numFmtId="4" fontId="12" fillId="9" borderId="14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49" fontId="11" fillId="10" borderId="13" xfId="0" applyNumberFormat="1" applyFont="1" applyFill="1" applyBorder="1" applyAlignment="1">
      <alignment horizontal="right" vertical="center"/>
    </xf>
    <xf numFmtId="0" fontId="11" fillId="10" borderId="1" xfId="0" applyFont="1" applyFill="1" applyBorder="1" applyAlignment="1">
      <alignment horizontal="right" vertical="center"/>
    </xf>
    <xf numFmtId="0" fontId="11" fillId="10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4" fontId="14" fillId="10" borderId="1" xfId="3" applyNumberFormat="1" applyFont="1" applyFill="1" applyBorder="1" applyAlignment="1">
      <alignment horizontal="right" vertical="center"/>
    </xf>
    <xf numFmtId="4" fontId="11" fillId="10" borderId="14" xfId="3" applyNumberFormat="1" applyFont="1" applyFill="1" applyBorder="1" applyAlignment="1">
      <alignment horizontal="right" vertical="center"/>
    </xf>
    <xf numFmtId="49" fontId="12" fillId="9" borderId="13" xfId="0" applyNumberFormat="1" applyFont="1" applyFill="1" applyBorder="1" applyAlignment="1">
      <alignment vertical="center"/>
    </xf>
    <xf numFmtId="0" fontId="13" fillId="9" borderId="1" xfId="0" applyFont="1" applyFill="1" applyBorder="1" applyAlignment="1">
      <alignment horizontal="center" vertical="center"/>
    </xf>
    <xf numFmtId="4" fontId="13" fillId="9" borderId="14" xfId="0" applyNumberFormat="1" applyFont="1" applyFill="1" applyBorder="1" applyAlignment="1">
      <alignment horizontal="right" vertical="center"/>
    </xf>
    <xf numFmtId="0" fontId="13" fillId="6" borderId="1" xfId="0" applyFont="1" applyFill="1" applyBorder="1" applyAlignment="1">
      <alignment horizontal="center" vertical="center"/>
    </xf>
    <xf numFmtId="49" fontId="11" fillId="10" borderId="1" xfId="0" applyNumberFormat="1" applyFont="1" applyFill="1" applyBorder="1" applyAlignment="1">
      <alignment horizontal="right" vertical="center"/>
    </xf>
    <xf numFmtId="49" fontId="14" fillId="6" borderId="15" xfId="0" applyNumberFormat="1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164" fontId="18" fillId="11" borderId="16" xfId="0" applyNumberFormat="1" applyFont="1" applyFill="1" applyBorder="1" applyAlignment="1">
      <alignment horizontal="right" vertical="center"/>
    </xf>
    <xf numFmtId="164" fontId="19" fillId="11" borderId="17" xfId="3" applyNumberFormat="1" applyFont="1" applyFill="1" applyBorder="1" applyAlignment="1">
      <alignment horizontal="right" vertical="center"/>
    </xf>
    <xf numFmtId="49" fontId="20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8" fillId="0" borderId="2" xfId="2" applyFont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23" fillId="6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49" fontId="8" fillId="6" borderId="0" xfId="0" applyNumberFormat="1" applyFont="1" applyFill="1" applyAlignment="1">
      <alignment horizontal="center" vertical="center"/>
    </xf>
    <xf numFmtId="0" fontId="8" fillId="0" borderId="0" xfId="4" applyFont="1" applyAlignment="1">
      <alignment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2" borderId="2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49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wrapText="1"/>
    </xf>
    <xf numFmtId="0" fontId="9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5" fillId="12" borderId="1" xfId="0" applyFont="1" applyFill="1" applyBorder="1" applyAlignment="1">
      <alignment vertical="center" wrapText="1"/>
    </xf>
    <xf numFmtId="4" fontId="9" fillId="6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4" applyFont="1" applyAlignment="1">
      <alignment horizontal="left" vertical="center" wrapText="1"/>
    </xf>
    <xf numFmtId="0" fontId="8" fillId="0" borderId="0" xfId="4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164" fontId="14" fillId="8" borderId="3" xfId="0" applyNumberFormat="1" applyFont="1" applyFill="1" applyBorder="1" applyAlignment="1">
      <alignment horizontal="center" vertical="center"/>
    </xf>
    <xf numFmtId="164" fontId="14" fillId="8" borderId="6" xfId="0" applyNumberFormat="1" applyFont="1" applyFill="1" applyBorder="1" applyAlignment="1">
      <alignment horizontal="center" vertical="center"/>
    </xf>
  </cellXfs>
  <cellStyles count="5">
    <cellStyle name="Денежный 2" xfId="3" xr:uid="{A5E76E37-3BA5-427B-BC5E-84D943E2778D}"/>
    <cellStyle name="Обычный" xfId="0" builtinId="0"/>
    <cellStyle name="Обычный 2" xfId="2" xr:uid="{12CA1008-1946-4A6E-B497-83A47BA24AFC}"/>
    <cellStyle name="Обычный 3 2 2" xfId="4" xr:uid="{5564DBFC-7745-4E99-8E34-1CC6F7B37491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47DE5-EBF8-4AE4-8DBA-AB48EAB48494}">
  <sheetPr>
    <tabColor rgb="FFCCFF99"/>
  </sheetPr>
  <dimension ref="B1:S37"/>
  <sheetViews>
    <sheetView zoomScale="80" zoomScaleNormal="80" workbookViewId="0">
      <pane ySplit="4" topLeftCell="A5" activePane="bottomLeft" state="frozenSplit"/>
      <selection activeCell="L3" sqref="L3:M3"/>
      <selection pane="bottomLeft" activeCell="N6" sqref="N6"/>
    </sheetView>
  </sheetViews>
  <sheetFormatPr defaultRowHeight="15" x14ac:dyDescent="0.25"/>
  <cols>
    <col min="1" max="1" width="8.140625" customWidth="1"/>
    <col min="2" max="2" width="5" style="56" customWidth="1"/>
    <col min="3" max="3" width="9.42578125" bestFit="1" customWidth="1"/>
    <col min="4" max="4" width="19.42578125" customWidth="1"/>
    <col min="5" max="5" width="67.42578125" style="57" customWidth="1"/>
    <col min="6" max="6" width="6.5703125" style="58" bestFit="1" customWidth="1"/>
    <col min="7" max="7" width="8.85546875" style="115" customWidth="1"/>
    <col min="8" max="8" width="11.85546875" style="59" bestFit="1" customWidth="1"/>
    <col min="9" max="9" width="15.7109375" style="59" customWidth="1"/>
    <col min="10" max="10" width="11.85546875" customWidth="1"/>
    <col min="11" max="11" width="15.5703125" customWidth="1"/>
    <col min="13" max="13" width="13.5703125" customWidth="1"/>
    <col min="15" max="15" width="13.5703125" customWidth="1"/>
    <col min="17" max="17" width="16.42578125" customWidth="1"/>
    <col min="19" max="19" width="16.42578125" customWidth="1"/>
  </cols>
  <sheetData>
    <row r="1" spans="2:19" x14ac:dyDescent="0.25">
      <c r="G1" s="58"/>
    </row>
    <row r="2" spans="2:19" x14ac:dyDescent="0.25">
      <c r="F2" s="59"/>
      <c r="G2" s="59"/>
    </row>
    <row r="3" spans="2:19" s="64" customFormat="1" ht="30" thickBot="1" x14ac:dyDescent="0.3">
      <c r="B3" s="60"/>
      <c r="C3" s="61"/>
      <c r="D3" s="61"/>
      <c r="E3" s="62" t="s">
        <v>29</v>
      </c>
      <c r="F3" s="63"/>
      <c r="G3" s="63"/>
      <c r="H3" s="63"/>
      <c r="I3" s="63"/>
      <c r="J3" s="165" t="s">
        <v>30</v>
      </c>
      <c r="K3" s="166"/>
      <c r="L3" s="165" t="s">
        <v>31</v>
      </c>
      <c r="M3" s="166"/>
      <c r="N3" s="165" t="s">
        <v>32</v>
      </c>
      <c r="O3" s="166"/>
      <c r="P3" s="165" t="s">
        <v>33</v>
      </c>
      <c r="Q3" s="166"/>
      <c r="R3" s="165" t="s">
        <v>34</v>
      </c>
      <c r="S3" s="166"/>
    </row>
    <row r="4" spans="2:19" s="64" customFormat="1" ht="25.5" x14ac:dyDescent="0.2">
      <c r="B4" s="65" t="s">
        <v>35</v>
      </c>
      <c r="C4" s="66" t="s">
        <v>36</v>
      </c>
      <c r="D4" s="67" t="s">
        <v>37</v>
      </c>
      <c r="E4" s="68" t="s">
        <v>38</v>
      </c>
      <c r="F4" s="69" t="s">
        <v>39</v>
      </c>
      <c r="G4" s="69" t="s">
        <v>40</v>
      </c>
      <c r="H4" s="70" t="s">
        <v>41</v>
      </c>
      <c r="I4" s="71" t="s">
        <v>42</v>
      </c>
      <c r="J4" s="72" t="s">
        <v>40</v>
      </c>
      <c r="K4" s="73" t="s">
        <v>42</v>
      </c>
      <c r="L4" s="72" t="s">
        <v>40</v>
      </c>
      <c r="M4" s="73" t="s">
        <v>42</v>
      </c>
      <c r="N4" s="72" t="s">
        <v>40</v>
      </c>
      <c r="O4" s="73" t="s">
        <v>42</v>
      </c>
      <c r="P4" s="72" t="s">
        <v>40</v>
      </c>
      <c r="Q4" s="73" t="s">
        <v>42</v>
      </c>
      <c r="R4" s="72" t="s">
        <v>40</v>
      </c>
      <c r="S4" s="73" t="s">
        <v>42</v>
      </c>
    </row>
    <row r="5" spans="2:19" s="64" customFormat="1" x14ac:dyDescent="0.2">
      <c r="B5" s="74"/>
      <c r="C5" s="75"/>
      <c r="D5" s="75"/>
      <c r="E5" s="75" t="s">
        <v>43</v>
      </c>
      <c r="F5" s="76"/>
      <c r="G5" s="77"/>
      <c r="H5" s="78"/>
      <c r="I5" s="79"/>
      <c r="J5" s="77"/>
      <c r="K5" s="79"/>
      <c r="L5" s="77"/>
      <c r="M5" s="79"/>
      <c r="N5" s="77"/>
      <c r="O5" s="79"/>
      <c r="P5" s="77"/>
      <c r="Q5" s="79"/>
      <c r="R5" s="77"/>
      <c r="S5" s="79"/>
    </row>
    <row r="6" spans="2:19" s="64" customFormat="1" ht="25.5" x14ac:dyDescent="0.2">
      <c r="B6" s="80" t="s">
        <v>44</v>
      </c>
      <c r="C6" s="81" t="s">
        <v>45</v>
      </c>
      <c r="D6" s="81" t="s">
        <v>46</v>
      </c>
      <c r="E6" s="82" t="s">
        <v>47</v>
      </c>
      <c r="F6" s="83" t="s">
        <v>48</v>
      </c>
      <c r="G6" s="83">
        <v>7</v>
      </c>
      <c r="H6" s="84">
        <v>7000</v>
      </c>
      <c r="I6" s="85">
        <f t="shared" ref="I6:I22" si="0">H6*G6</f>
        <v>49000</v>
      </c>
      <c r="J6" s="83"/>
      <c r="K6" s="86">
        <f>J6*H6</f>
        <v>0</v>
      </c>
      <c r="L6" s="83">
        <v>4</v>
      </c>
      <c r="M6" s="86">
        <f>L6*H6</f>
        <v>28000</v>
      </c>
      <c r="N6" s="83">
        <v>3</v>
      </c>
      <c r="O6" s="86">
        <f>N6*H6</f>
        <v>21000</v>
      </c>
      <c r="P6" s="83">
        <f>J6+L6+N6</f>
        <v>7</v>
      </c>
      <c r="Q6" s="86">
        <f>K6+M6+O6</f>
        <v>49000</v>
      </c>
      <c r="R6" s="83">
        <f>G6-P6</f>
        <v>0</v>
      </c>
      <c r="S6" s="86">
        <f>I6-Q6</f>
        <v>0</v>
      </c>
    </row>
    <row r="7" spans="2:19" s="64" customFormat="1" ht="25.5" x14ac:dyDescent="0.2">
      <c r="B7" s="80" t="s">
        <v>49</v>
      </c>
      <c r="C7" s="81" t="s">
        <v>45</v>
      </c>
      <c r="D7" s="81" t="s">
        <v>50</v>
      </c>
      <c r="E7" s="87" t="s">
        <v>51</v>
      </c>
      <c r="F7" s="83" t="s">
        <v>48</v>
      </c>
      <c r="G7" s="83">
        <v>4</v>
      </c>
      <c r="H7" s="84">
        <v>6650</v>
      </c>
      <c r="I7" s="85">
        <f t="shared" si="0"/>
        <v>26600</v>
      </c>
      <c r="J7" s="83">
        <v>4</v>
      </c>
      <c r="K7" s="86">
        <f t="shared" ref="K7:K22" si="1">J7*H7</f>
        <v>26600</v>
      </c>
      <c r="L7" s="83"/>
      <c r="M7" s="86">
        <f t="shared" ref="M7:M22" si="2">L7*H7</f>
        <v>0</v>
      </c>
      <c r="N7" s="83"/>
      <c r="O7" s="86">
        <f t="shared" ref="O7:O21" si="3">N7*H7</f>
        <v>0</v>
      </c>
      <c r="P7" s="83">
        <f t="shared" ref="P7:Q21" si="4">J7+L7+N7</f>
        <v>4</v>
      </c>
      <c r="Q7" s="86">
        <f t="shared" si="4"/>
        <v>26600</v>
      </c>
      <c r="R7" s="83">
        <f t="shared" ref="R7:R22" si="5">G7-P7</f>
        <v>0</v>
      </c>
      <c r="S7" s="86">
        <f t="shared" ref="S7:S22" si="6">I7-Q7</f>
        <v>0</v>
      </c>
    </row>
    <row r="8" spans="2:19" s="64" customFormat="1" ht="25.5" x14ac:dyDescent="0.2">
      <c r="B8" s="80" t="s">
        <v>52</v>
      </c>
      <c r="C8" s="81" t="s">
        <v>53</v>
      </c>
      <c r="D8" s="81" t="s">
        <v>54</v>
      </c>
      <c r="E8" s="87" t="s">
        <v>55</v>
      </c>
      <c r="F8" s="83" t="s">
        <v>14</v>
      </c>
      <c r="G8" s="83">
        <v>610</v>
      </c>
      <c r="H8" s="84">
        <v>27</v>
      </c>
      <c r="I8" s="85">
        <f t="shared" si="0"/>
        <v>16470</v>
      </c>
      <c r="J8" s="83">
        <v>610</v>
      </c>
      <c r="K8" s="86">
        <f t="shared" si="1"/>
        <v>16470</v>
      </c>
      <c r="L8" s="83"/>
      <c r="M8" s="86">
        <f t="shared" si="2"/>
        <v>0</v>
      </c>
      <c r="N8" s="83"/>
      <c r="O8" s="86">
        <f t="shared" si="3"/>
        <v>0</v>
      </c>
      <c r="P8" s="83">
        <f t="shared" si="4"/>
        <v>610</v>
      </c>
      <c r="Q8" s="86">
        <f t="shared" si="4"/>
        <v>16470</v>
      </c>
      <c r="R8" s="83">
        <f t="shared" si="5"/>
        <v>0</v>
      </c>
      <c r="S8" s="86">
        <f t="shared" si="6"/>
        <v>0</v>
      </c>
    </row>
    <row r="9" spans="2:19" s="64" customFormat="1" ht="12.75" x14ac:dyDescent="0.2">
      <c r="B9" s="80" t="s">
        <v>56</v>
      </c>
      <c r="C9" s="81" t="s">
        <v>57</v>
      </c>
      <c r="D9" s="81" t="s">
        <v>58</v>
      </c>
      <c r="E9" s="87" t="s">
        <v>59</v>
      </c>
      <c r="F9" s="83" t="s">
        <v>48</v>
      </c>
      <c r="G9" s="83">
        <v>25</v>
      </c>
      <c r="H9" s="84">
        <v>5</v>
      </c>
      <c r="I9" s="85">
        <f t="shared" si="0"/>
        <v>125</v>
      </c>
      <c r="J9" s="83">
        <v>25</v>
      </c>
      <c r="K9" s="86">
        <f t="shared" si="1"/>
        <v>125</v>
      </c>
      <c r="L9" s="83"/>
      <c r="M9" s="86">
        <f t="shared" si="2"/>
        <v>0</v>
      </c>
      <c r="N9" s="83"/>
      <c r="O9" s="86">
        <f t="shared" si="3"/>
        <v>0</v>
      </c>
      <c r="P9" s="83">
        <f t="shared" si="4"/>
        <v>25</v>
      </c>
      <c r="Q9" s="86">
        <f t="shared" si="4"/>
        <v>125</v>
      </c>
      <c r="R9" s="83">
        <f t="shared" si="5"/>
        <v>0</v>
      </c>
      <c r="S9" s="86">
        <f t="shared" si="6"/>
        <v>0</v>
      </c>
    </row>
    <row r="10" spans="2:19" s="64" customFormat="1" ht="12.75" x14ac:dyDescent="0.2">
      <c r="B10" s="80" t="s">
        <v>60</v>
      </c>
      <c r="C10" s="81" t="s">
        <v>61</v>
      </c>
      <c r="D10" s="81">
        <v>91916</v>
      </c>
      <c r="E10" s="87" t="s">
        <v>62</v>
      </c>
      <c r="F10" s="83" t="s">
        <v>14</v>
      </c>
      <c r="G10" s="83">
        <v>500</v>
      </c>
      <c r="H10" s="84">
        <v>9.5</v>
      </c>
      <c r="I10" s="85">
        <f t="shared" si="0"/>
        <v>4750</v>
      </c>
      <c r="J10" s="83">
        <v>500</v>
      </c>
      <c r="K10" s="85">
        <f t="shared" si="1"/>
        <v>4750</v>
      </c>
      <c r="L10" s="83"/>
      <c r="M10" s="85">
        <f t="shared" si="2"/>
        <v>0</v>
      </c>
      <c r="N10" s="83"/>
      <c r="O10" s="85">
        <f t="shared" si="3"/>
        <v>0</v>
      </c>
      <c r="P10" s="83">
        <f t="shared" si="4"/>
        <v>500</v>
      </c>
      <c r="Q10" s="85">
        <f t="shared" si="4"/>
        <v>4750</v>
      </c>
      <c r="R10" s="83">
        <f t="shared" si="5"/>
        <v>0</v>
      </c>
      <c r="S10" s="86">
        <f t="shared" si="6"/>
        <v>0</v>
      </c>
    </row>
    <row r="11" spans="2:19" s="64" customFormat="1" ht="25.5" x14ac:dyDescent="0.2">
      <c r="B11" s="80" t="s">
        <v>63</v>
      </c>
      <c r="C11" s="81" t="s">
        <v>64</v>
      </c>
      <c r="D11" s="81" t="s">
        <v>65</v>
      </c>
      <c r="E11" s="87" t="s">
        <v>66</v>
      </c>
      <c r="F11" s="83" t="s">
        <v>48</v>
      </c>
      <c r="G11" s="83">
        <v>500</v>
      </c>
      <c r="H11" s="84">
        <v>3</v>
      </c>
      <c r="I11" s="85">
        <f t="shared" si="0"/>
        <v>1500</v>
      </c>
      <c r="J11" s="83">
        <v>500</v>
      </c>
      <c r="K11" s="85">
        <f t="shared" si="1"/>
        <v>1500</v>
      </c>
      <c r="L11" s="83"/>
      <c r="M11" s="85">
        <f t="shared" si="2"/>
        <v>0</v>
      </c>
      <c r="N11" s="83"/>
      <c r="O11" s="85">
        <f t="shared" si="3"/>
        <v>0</v>
      </c>
      <c r="P11" s="83">
        <f t="shared" si="4"/>
        <v>500</v>
      </c>
      <c r="Q11" s="85">
        <f t="shared" si="4"/>
        <v>1500</v>
      </c>
      <c r="R11" s="83">
        <f t="shared" si="5"/>
        <v>0</v>
      </c>
      <c r="S11" s="86">
        <f t="shared" si="6"/>
        <v>0</v>
      </c>
    </row>
    <row r="12" spans="2:19" s="64" customFormat="1" ht="12.75" x14ac:dyDescent="0.2">
      <c r="B12" s="80" t="s">
        <v>67</v>
      </c>
      <c r="C12" s="81" t="s">
        <v>61</v>
      </c>
      <c r="D12" s="81">
        <v>63916</v>
      </c>
      <c r="E12" s="87" t="s">
        <v>68</v>
      </c>
      <c r="F12" s="83" t="s">
        <v>14</v>
      </c>
      <c r="G12" s="83">
        <v>45</v>
      </c>
      <c r="H12" s="84">
        <v>19</v>
      </c>
      <c r="I12" s="85">
        <f t="shared" si="0"/>
        <v>855</v>
      </c>
      <c r="J12" s="83">
        <v>45</v>
      </c>
      <c r="K12" s="85">
        <f t="shared" si="1"/>
        <v>855</v>
      </c>
      <c r="L12" s="83"/>
      <c r="M12" s="85">
        <f t="shared" si="2"/>
        <v>0</v>
      </c>
      <c r="N12" s="83"/>
      <c r="O12" s="85">
        <f t="shared" si="3"/>
        <v>0</v>
      </c>
      <c r="P12" s="83">
        <f t="shared" si="4"/>
        <v>45</v>
      </c>
      <c r="Q12" s="85">
        <f t="shared" si="4"/>
        <v>855</v>
      </c>
      <c r="R12" s="83">
        <f t="shared" si="5"/>
        <v>0</v>
      </c>
      <c r="S12" s="86">
        <f t="shared" si="6"/>
        <v>0</v>
      </c>
    </row>
    <row r="13" spans="2:19" s="64" customFormat="1" ht="12.75" x14ac:dyDescent="0.2">
      <c r="B13" s="80" t="s">
        <v>69</v>
      </c>
      <c r="C13" s="81" t="s">
        <v>61</v>
      </c>
      <c r="D13" s="81">
        <v>53354</v>
      </c>
      <c r="E13" s="87" t="s">
        <v>70</v>
      </c>
      <c r="F13" s="83" t="s">
        <v>48</v>
      </c>
      <c r="G13" s="83">
        <v>45</v>
      </c>
      <c r="H13" s="84">
        <v>8</v>
      </c>
      <c r="I13" s="85">
        <f t="shared" si="0"/>
        <v>360</v>
      </c>
      <c r="J13" s="83">
        <v>45</v>
      </c>
      <c r="K13" s="86">
        <f t="shared" si="1"/>
        <v>360</v>
      </c>
      <c r="L13" s="83"/>
      <c r="M13" s="86">
        <f t="shared" si="2"/>
        <v>0</v>
      </c>
      <c r="N13" s="83"/>
      <c r="O13" s="86">
        <f t="shared" si="3"/>
        <v>0</v>
      </c>
      <c r="P13" s="83">
        <f t="shared" si="4"/>
        <v>45</v>
      </c>
      <c r="Q13" s="86">
        <f t="shared" si="4"/>
        <v>360</v>
      </c>
      <c r="R13" s="83">
        <f t="shared" si="5"/>
        <v>0</v>
      </c>
      <c r="S13" s="86">
        <f t="shared" si="6"/>
        <v>0</v>
      </c>
    </row>
    <row r="14" spans="2:19" s="64" customFormat="1" ht="25.5" x14ac:dyDescent="0.2">
      <c r="B14" s="80" t="s">
        <v>71</v>
      </c>
      <c r="C14" s="81" t="s">
        <v>72</v>
      </c>
      <c r="D14" s="81" t="s">
        <v>73</v>
      </c>
      <c r="E14" s="87" t="s">
        <v>74</v>
      </c>
      <c r="F14" s="83" t="s">
        <v>48</v>
      </c>
      <c r="G14" s="83">
        <v>15</v>
      </c>
      <c r="H14" s="84">
        <v>5</v>
      </c>
      <c r="I14" s="85">
        <f t="shared" si="0"/>
        <v>75</v>
      </c>
      <c r="J14" s="83">
        <v>15</v>
      </c>
      <c r="K14" s="86">
        <f t="shared" si="1"/>
        <v>75</v>
      </c>
      <c r="L14" s="83"/>
      <c r="M14" s="86">
        <f t="shared" si="2"/>
        <v>0</v>
      </c>
      <c r="N14" s="83"/>
      <c r="O14" s="86">
        <f t="shared" si="3"/>
        <v>0</v>
      </c>
      <c r="P14" s="83">
        <f t="shared" si="4"/>
        <v>15</v>
      </c>
      <c r="Q14" s="86">
        <f t="shared" si="4"/>
        <v>75</v>
      </c>
      <c r="R14" s="83">
        <f t="shared" si="5"/>
        <v>0</v>
      </c>
      <c r="S14" s="86">
        <f t="shared" si="6"/>
        <v>0</v>
      </c>
    </row>
    <row r="15" spans="2:19" s="64" customFormat="1" ht="12.75" x14ac:dyDescent="0.2">
      <c r="B15" s="80" t="s">
        <v>75</v>
      </c>
      <c r="C15" s="81" t="s">
        <v>76</v>
      </c>
      <c r="D15" s="81" t="s">
        <v>77</v>
      </c>
      <c r="E15" s="87" t="s">
        <v>78</v>
      </c>
      <c r="F15" s="83" t="s">
        <v>48</v>
      </c>
      <c r="G15" s="83">
        <v>1</v>
      </c>
      <c r="H15" s="84">
        <v>6075</v>
      </c>
      <c r="I15" s="85">
        <f t="shared" si="0"/>
        <v>6075</v>
      </c>
      <c r="J15" s="83">
        <v>1</v>
      </c>
      <c r="K15" s="86">
        <f t="shared" si="1"/>
        <v>6075</v>
      </c>
      <c r="L15" s="83"/>
      <c r="M15" s="86">
        <f t="shared" si="2"/>
        <v>0</v>
      </c>
      <c r="N15" s="83"/>
      <c r="O15" s="86">
        <f t="shared" si="3"/>
        <v>0</v>
      </c>
      <c r="P15" s="83">
        <f t="shared" si="4"/>
        <v>1</v>
      </c>
      <c r="Q15" s="86">
        <f t="shared" si="4"/>
        <v>6075</v>
      </c>
      <c r="R15" s="83">
        <f t="shared" si="5"/>
        <v>0</v>
      </c>
      <c r="S15" s="86">
        <f t="shared" si="6"/>
        <v>0</v>
      </c>
    </row>
    <row r="16" spans="2:19" s="64" customFormat="1" ht="12.75" x14ac:dyDescent="0.2">
      <c r="B16" s="80" t="s">
        <v>79</v>
      </c>
      <c r="C16" s="81" t="s">
        <v>80</v>
      </c>
      <c r="D16" s="81"/>
      <c r="E16" s="87" t="s">
        <v>81</v>
      </c>
      <c r="F16" s="83" t="s">
        <v>48</v>
      </c>
      <c r="G16" s="83">
        <v>1</v>
      </c>
      <c r="H16" s="84">
        <v>4620</v>
      </c>
      <c r="I16" s="85">
        <f t="shared" si="0"/>
        <v>4620</v>
      </c>
      <c r="J16" s="83"/>
      <c r="K16" s="86">
        <f t="shared" si="1"/>
        <v>0</v>
      </c>
      <c r="L16" s="83">
        <v>1</v>
      </c>
      <c r="M16" s="86">
        <f t="shared" si="2"/>
        <v>4620</v>
      </c>
      <c r="N16" s="83"/>
      <c r="O16" s="86">
        <f t="shared" si="3"/>
        <v>0</v>
      </c>
      <c r="P16" s="83">
        <f t="shared" si="4"/>
        <v>1</v>
      </c>
      <c r="Q16" s="86">
        <f t="shared" si="4"/>
        <v>4620</v>
      </c>
      <c r="R16" s="83">
        <f t="shared" si="5"/>
        <v>0</v>
      </c>
      <c r="S16" s="86">
        <f t="shared" si="6"/>
        <v>0</v>
      </c>
    </row>
    <row r="17" spans="2:19" s="64" customFormat="1" ht="25.5" x14ac:dyDescent="0.2">
      <c r="B17" s="80" t="s">
        <v>82</v>
      </c>
      <c r="C17" s="81" t="s">
        <v>45</v>
      </c>
      <c r="D17" s="81" t="s">
        <v>83</v>
      </c>
      <c r="E17" s="87" t="s">
        <v>84</v>
      </c>
      <c r="F17" s="83" t="s">
        <v>48</v>
      </c>
      <c r="G17" s="83">
        <v>2</v>
      </c>
      <c r="H17" s="84">
        <v>6700</v>
      </c>
      <c r="I17" s="85">
        <f t="shared" si="0"/>
        <v>13400</v>
      </c>
      <c r="J17" s="83"/>
      <c r="K17" s="86">
        <f t="shared" si="1"/>
        <v>0</v>
      </c>
      <c r="L17" s="83">
        <v>2</v>
      </c>
      <c r="M17" s="86">
        <f t="shared" si="2"/>
        <v>13400</v>
      </c>
      <c r="N17" s="83"/>
      <c r="O17" s="86">
        <f t="shared" si="3"/>
        <v>0</v>
      </c>
      <c r="P17" s="83">
        <f t="shared" si="4"/>
        <v>2</v>
      </c>
      <c r="Q17" s="86">
        <f t="shared" si="4"/>
        <v>13400</v>
      </c>
      <c r="R17" s="83">
        <f t="shared" si="5"/>
        <v>0</v>
      </c>
      <c r="S17" s="86">
        <f t="shared" si="6"/>
        <v>0</v>
      </c>
    </row>
    <row r="18" spans="2:19" s="64" customFormat="1" ht="12.75" x14ac:dyDescent="0.2">
      <c r="B18" s="80" t="s">
        <v>85</v>
      </c>
      <c r="C18" s="81" t="s">
        <v>86</v>
      </c>
      <c r="D18" s="81">
        <v>67040</v>
      </c>
      <c r="E18" s="87" t="s">
        <v>87</v>
      </c>
      <c r="F18" s="83" t="s">
        <v>48</v>
      </c>
      <c r="G18" s="83">
        <v>11</v>
      </c>
      <c r="H18" s="84">
        <v>45</v>
      </c>
      <c r="I18" s="85">
        <f t="shared" si="0"/>
        <v>495</v>
      </c>
      <c r="J18" s="83">
        <v>4</v>
      </c>
      <c r="K18" s="86">
        <f t="shared" si="1"/>
        <v>180</v>
      </c>
      <c r="L18" s="83">
        <v>4</v>
      </c>
      <c r="M18" s="86">
        <f t="shared" si="2"/>
        <v>180</v>
      </c>
      <c r="N18" s="83">
        <v>3</v>
      </c>
      <c r="O18" s="86">
        <f t="shared" si="3"/>
        <v>135</v>
      </c>
      <c r="P18" s="83">
        <f t="shared" si="4"/>
        <v>11</v>
      </c>
      <c r="Q18" s="86">
        <f t="shared" si="4"/>
        <v>495</v>
      </c>
      <c r="R18" s="83">
        <f t="shared" si="5"/>
        <v>0</v>
      </c>
      <c r="S18" s="86">
        <f t="shared" si="6"/>
        <v>0</v>
      </c>
    </row>
    <row r="19" spans="2:19" s="64" customFormat="1" ht="25.5" x14ac:dyDescent="0.2">
      <c r="B19" s="80" t="s">
        <v>88</v>
      </c>
      <c r="C19" s="81" t="s">
        <v>64</v>
      </c>
      <c r="D19" s="81" t="s">
        <v>89</v>
      </c>
      <c r="E19" s="87" t="s">
        <v>90</v>
      </c>
      <c r="F19" s="83" t="s">
        <v>48</v>
      </c>
      <c r="G19" s="83">
        <v>1</v>
      </c>
      <c r="H19" s="84">
        <v>330</v>
      </c>
      <c r="I19" s="85">
        <f t="shared" si="0"/>
        <v>330</v>
      </c>
      <c r="J19" s="83">
        <v>1</v>
      </c>
      <c r="K19" s="86">
        <f t="shared" si="1"/>
        <v>330</v>
      </c>
      <c r="L19" s="83"/>
      <c r="M19" s="86">
        <f t="shared" si="2"/>
        <v>0</v>
      </c>
      <c r="N19" s="83"/>
      <c r="O19" s="86">
        <f t="shared" si="3"/>
        <v>0</v>
      </c>
      <c r="P19" s="83">
        <f t="shared" si="4"/>
        <v>1</v>
      </c>
      <c r="Q19" s="86">
        <f t="shared" si="4"/>
        <v>330</v>
      </c>
      <c r="R19" s="83">
        <f t="shared" si="5"/>
        <v>0</v>
      </c>
      <c r="S19" s="86">
        <f t="shared" si="6"/>
        <v>0</v>
      </c>
    </row>
    <row r="20" spans="2:19" s="64" customFormat="1" ht="12.75" x14ac:dyDescent="0.2">
      <c r="B20" s="80" t="s">
        <v>91</v>
      </c>
      <c r="C20" s="81" t="s">
        <v>92</v>
      </c>
      <c r="D20" s="81" t="s">
        <v>3</v>
      </c>
      <c r="E20" s="87" t="s">
        <v>93</v>
      </c>
      <c r="F20" s="83" t="s">
        <v>14</v>
      </c>
      <c r="G20" s="83">
        <v>25</v>
      </c>
      <c r="H20" s="84">
        <v>45</v>
      </c>
      <c r="I20" s="85">
        <f t="shared" si="0"/>
        <v>1125</v>
      </c>
      <c r="J20" s="83">
        <v>25</v>
      </c>
      <c r="K20" s="86">
        <f t="shared" si="1"/>
        <v>1125</v>
      </c>
      <c r="L20" s="83"/>
      <c r="M20" s="86">
        <f t="shared" si="2"/>
        <v>0</v>
      </c>
      <c r="N20" s="83"/>
      <c r="O20" s="86">
        <f t="shared" si="3"/>
        <v>0</v>
      </c>
      <c r="P20" s="83">
        <f t="shared" si="4"/>
        <v>25</v>
      </c>
      <c r="Q20" s="86">
        <f t="shared" si="4"/>
        <v>1125</v>
      </c>
      <c r="R20" s="83">
        <f t="shared" si="5"/>
        <v>0</v>
      </c>
      <c r="S20" s="86">
        <f t="shared" si="6"/>
        <v>0</v>
      </c>
    </row>
    <row r="21" spans="2:19" s="64" customFormat="1" ht="12.75" x14ac:dyDescent="0.2">
      <c r="B21" s="80" t="s">
        <v>94</v>
      </c>
      <c r="C21" s="81" t="s">
        <v>64</v>
      </c>
      <c r="D21" s="81" t="s">
        <v>95</v>
      </c>
      <c r="E21" s="87" t="s">
        <v>96</v>
      </c>
      <c r="F21" s="83" t="s">
        <v>48</v>
      </c>
      <c r="G21" s="83">
        <v>1</v>
      </c>
      <c r="H21" s="84">
        <v>160</v>
      </c>
      <c r="I21" s="85">
        <f t="shared" si="0"/>
        <v>160</v>
      </c>
      <c r="J21" s="83">
        <v>1</v>
      </c>
      <c r="K21" s="86">
        <f t="shared" si="1"/>
        <v>160</v>
      </c>
      <c r="L21" s="83"/>
      <c r="M21" s="86">
        <f t="shared" si="2"/>
        <v>0</v>
      </c>
      <c r="N21" s="83"/>
      <c r="O21" s="86">
        <f t="shared" si="3"/>
        <v>0</v>
      </c>
      <c r="P21" s="83">
        <f t="shared" si="4"/>
        <v>1</v>
      </c>
      <c r="Q21" s="86">
        <f t="shared" si="4"/>
        <v>160</v>
      </c>
      <c r="R21" s="83">
        <f t="shared" si="5"/>
        <v>0</v>
      </c>
      <c r="S21" s="86">
        <f t="shared" si="6"/>
        <v>0</v>
      </c>
    </row>
    <row r="22" spans="2:19" s="64" customFormat="1" ht="12.75" x14ac:dyDescent="0.2">
      <c r="B22" s="80" t="s">
        <v>97</v>
      </c>
      <c r="C22" s="81" t="s">
        <v>3</v>
      </c>
      <c r="D22" s="81" t="s">
        <v>3</v>
      </c>
      <c r="E22" s="87" t="s">
        <v>98</v>
      </c>
      <c r="F22" s="83" t="s">
        <v>99</v>
      </c>
      <c r="G22" s="83">
        <v>1</v>
      </c>
      <c r="H22" s="84">
        <v>1630</v>
      </c>
      <c r="I22" s="85">
        <f t="shared" si="0"/>
        <v>1630</v>
      </c>
      <c r="J22" s="83">
        <v>1</v>
      </c>
      <c r="K22" s="86">
        <f t="shared" si="1"/>
        <v>1630</v>
      </c>
      <c r="L22" s="83"/>
      <c r="M22" s="86">
        <f t="shared" si="2"/>
        <v>0</v>
      </c>
      <c r="N22" s="83"/>
      <c r="O22" s="86">
        <f>N22*H22</f>
        <v>0</v>
      </c>
      <c r="P22" s="83">
        <f>J22+L22+N22</f>
        <v>1</v>
      </c>
      <c r="Q22" s="86">
        <f>K22+M22+O22</f>
        <v>1630</v>
      </c>
      <c r="R22" s="83">
        <f t="shared" si="5"/>
        <v>0</v>
      </c>
      <c r="S22" s="86">
        <f t="shared" si="6"/>
        <v>0</v>
      </c>
    </row>
    <row r="23" spans="2:19" x14ac:dyDescent="0.25">
      <c r="B23" s="88"/>
      <c r="C23" s="89"/>
      <c r="D23" s="89"/>
      <c r="E23" s="89" t="s">
        <v>100</v>
      </c>
      <c r="F23" s="90"/>
      <c r="G23" s="91"/>
      <c r="H23" s="92"/>
      <c r="I23" s="93"/>
      <c r="J23" s="91"/>
      <c r="K23" s="93"/>
      <c r="L23" s="91"/>
      <c r="M23" s="93"/>
      <c r="N23" s="91"/>
      <c r="O23" s="93"/>
      <c r="P23" s="91"/>
      <c r="Q23" s="93"/>
      <c r="R23" s="91"/>
      <c r="S23" s="86">
        <f>I24-Q23</f>
        <v>2700</v>
      </c>
    </row>
    <row r="24" spans="2:19" ht="25.5" x14ac:dyDescent="0.25">
      <c r="B24" s="80" t="s">
        <v>101</v>
      </c>
      <c r="C24" s="81" t="s">
        <v>53</v>
      </c>
      <c r="D24" s="81" t="s">
        <v>54</v>
      </c>
      <c r="E24" s="87" t="s">
        <v>102</v>
      </c>
      <c r="F24" s="83" t="s">
        <v>14</v>
      </c>
      <c r="G24" s="83">
        <v>100</v>
      </c>
      <c r="H24" s="84">
        <v>27</v>
      </c>
      <c r="I24" s="85">
        <f t="shared" ref="I24:I29" si="7">H24*G24</f>
        <v>2700</v>
      </c>
      <c r="J24" s="83"/>
      <c r="K24" s="86">
        <f t="shared" ref="K24:K29" si="8">J24*H24</f>
        <v>0</v>
      </c>
      <c r="L24" s="83"/>
      <c r="M24" s="86">
        <f t="shared" ref="M24:M29" si="9">L24*H24</f>
        <v>0</v>
      </c>
      <c r="N24" s="83">
        <v>100</v>
      </c>
      <c r="O24" s="86">
        <f t="shared" ref="O24:O29" si="10">N24*H24</f>
        <v>2700</v>
      </c>
      <c r="P24" s="83">
        <f t="shared" ref="P24:Q30" si="11">J24+L24+N24</f>
        <v>100</v>
      </c>
      <c r="Q24" s="86">
        <f t="shared" si="11"/>
        <v>2700</v>
      </c>
      <c r="R24" s="83">
        <f t="shared" ref="R24:R29" si="12">G24-P24</f>
        <v>0</v>
      </c>
      <c r="S24" s="86">
        <f t="shared" ref="S24:S30" si="13">I24-Q24</f>
        <v>0</v>
      </c>
    </row>
    <row r="25" spans="2:19" ht="25.5" x14ac:dyDescent="0.25">
      <c r="B25" s="80" t="s">
        <v>103</v>
      </c>
      <c r="C25" s="81" t="s">
        <v>104</v>
      </c>
      <c r="D25" s="81" t="s">
        <v>105</v>
      </c>
      <c r="E25" s="82" t="s">
        <v>106</v>
      </c>
      <c r="F25" s="94" t="s">
        <v>107</v>
      </c>
      <c r="G25" s="83">
        <v>3</v>
      </c>
      <c r="H25" s="84">
        <v>9450</v>
      </c>
      <c r="I25" s="85">
        <f t="shared" si="7"/>
        <v>28350</v>
      </c>
      <c r="J25" s="83"/>
      <c r="K25" s="86">
        <f t="shared" si="8"/>
        <v>0</v>
      </c>
      <c r="L25" s="83"/>
      <c r="M25" s="86">
        <f t="shared" si="9"/>
        <v>0</v>
      </c>
      <c r="N25" s="83">
        <v>3</v>
      </c>
      <c r="O25" s="86">
        <f t="shared" si="10"/>
        <v>28350</v>
      </c>
      <c r="P25" s="83">
        <f t="shared" si="11"/>
        <v>3</v>
      </c>
      <c r="Q25" s="86">
        <f t="shared" si="11"/>
        <v>28350</v>
      </c>
      <c r="R25" s="83">
        <f t="shared" si="12"/>
        <v>0</v>
      </c>
      <c r="S25" s="86">
        <f t="shared" si="13"/>
        <v>0</v>
      </c>
    </row>
    <row r="26" spans="2:19" ht="25.5" x14ac:dyDescent="0.25">
      <c r="B26" s="80" t="s">
        <v>108</v>
      </c>
      <c r="C26" s="81" t="s">
        <v>57</v>
      </c>
      <c r="D26" s="81" t="s">
        <v>109</v>
      </c>
      <c r="E26" s="87" t="s">
        <v>110</v>
      </c>
      <c r="F26" s="83" t="s">
        <v>111</v>
      </c>
      <c r="G26" s="83">
        <v>1</v>
      </c>
      <c r="H26" s="84">
        <v>355</v>
      </c>
      <c r="I26" s="85">
        <f t="shared" si="7"/>
        <v>355</v>
      </c>
      <c r="J26" s="83"/>
      <c r="K26" s="86">
        <f t="shared" si="8"/>
        <v>0</v>
      </c>
      <c r="L26" s="83"/>
      <c r="M26" s="86">
        <f t="shared" si="9"/>
        <v>0</v>
      </c>
      <c r="N26" s="83">
        <v>1</v>
      </c>
      <c r="O26" s="86">
        <f t="shared" si="10"/>
        <v>355</v>
      </c>
      <c r="P26" s="83">
        <f t="shared" si="11"/>
        <v>1</v>
      </c>
      <c r="Q26" s="86">
        <f t="shared" si="11"/>
        <v>355</v>
      </c>
      <c r="R26" s="83">
        <f t="shared" si="12"/>
        <v>0</v>
      </c>
      <c r="S26" s="86">
        <f t="shared" si="13"/>
        <v>0</v>
      </c>
    </row>
    <row r="27" spans="2:19" x14ac:dyDescent="0.25">
      <c r="B27" s="80" t="s">
        <v>112</v>
      </c>
      <c r="C27" s="83" t="s">
        <v>61</v>
      </c>
      <c r="D27" s="81">
        <v>91916</v>
      </c>
      <c r="E27" s="87" t="s">
        <v>62</v>
      </c>
      <c r="F27" s="83" t="s">
        <v>14</v>
      </c>
      <c r="G27" s="83">
        <v>100</v>
      </c>
      <c r="H27" s="84">
        <v>9.5</v>
      </c>
      <c r="I27" s="85">
        <f t="shared" si="7"/>
        <v>950</v>
      </c>
      <c r="J27" s="83"/>
      <c r="K27" s="86">
        <f t="shared" si="8"/>
        <v>0</v>
      </c>
      <c r="L27" s="83"/>
      <c r="M27" s="86">
        <f t="shared" si="9"/>
        <v>0</v>
      </c>
      <c r="N27" s="83">
        <v>100</v>
      </c>
      <c r="O27" s="86">
        <f t="shared" si="10"/>
        <v>950</v>
      </c>
      <c r="P27" s="83">
        <f t="shared" si="11"/>
        <v>100</v>
      </c>
      <c r="Q27" s="86">
        <f t="shared" si="11"/>
        <v>950</v>
      </c>
      <c r="R27" s="83">
        <f t="shared" si="12"/>
        <v>0</v>
      </c>
      <c r="S27" s="86">
        <f t="shared" si="13"/>
        <v>0</v>
      </c>
    </row>
    <row r="28" spans="2:19" ht="25.5" x14ac:dyDescent="0.25">
      <c r="B28" s="80" t="s">
        <v>113</v>
      </c>
      <c r="C28" s="83" t="s">
        <v>64</v>
      </c>
      <c r="D28" s="81" t="s">
        <v>65</v>
      </c>
      <c r="E28" s="87" t="s">
        <v>66</v>
      </c>
      <c r="F28" s="83" t="s">
        <v>48</v>
      </c>
      <c r="G28" s="83">
        <v>100</v>
      </c>
      <c r="H28" s="84">
        <v>3</v>
      </c>
      <c r="I28" s="85">
        <f t="shared" si="7"/>
        <v>300</v>
      </c>
      <c r="J28" s="83"/>
      <c r="K28" s="86">
        <f t="shared" si="8"/>
        <v>0</v>
      </c>
      <c r="L28" s="83"/>
      <c r="M28" s="86">
        <f t="shared" si="9"/>
        <v>0</v>
      </c>
      <c r="N28" s="83">
        <v>100</v>
      </c>
      <c r="O28" s="86">
        <f t="shared" si="10"/>
        <v>300</v>
      </c>
      <c r="P28" s="83">
        <f t="shared" si="11"/>
        <v>100</v>
      </c>
      <c r="Q28" s="86">
        <f t="shared" si="11"/>
        <v>300</v>
      </c>
      <c r="R28" s="83">
        <f t="shared" si="12"/>
        <v>0</v>
      </c>
      <c r="S28" s="86">
        <f t="shared" si="13"/>
        <v>0</v>
      </c>
    </row>
    <row r="29" spans="2:19" x14ac:dyDescent="0.25">
      <c r="B29" s="80" t="s">
        <v>114</v>
      </c>
      <c r="C29" s="81" t="s">
        <v>3</v>
      </c>
      <c r="D29" s="81" t="s">
        <v>3</v>
      </c>
      <c r="E29" s="87" t="s">
        <v>115</v>
      </c>
      <c r="F29" s="83" t="s">
        <v>99</v>
      </c>
      <c r="G29" s="83">
        <v>1</v>
      </c>
      <c r="H29" s="84">
        <v>1590</v>
      </c>
      <c r="I29" s="85">
        <f t="shared" si="7"/>
        <v>1590</v>
      </c>
      <c r="J29" s="83"/>
      <c r="K29" s="86">
        <f t="shared" si="8"/>
        <v>0</v>
      </c>
      <c r="L29" s="83"/>
      <c r="M29" s="86">
        <f t="shared" si="9"/>
        <v>0</v>
      </c>
      <c r="N29" s="83">
        <v>1</v>
      </c>
      <c r="O29" s="86">
        <f t="shared" si="10"/>
        <v>1590</v>
      </c>
      <c r="P29" s="83">
        <f t="shared" si="11"/>
        <v>1</v>
      </c>
      <c r="Q29" s="86">
        <f t="shared" si="11"/>
        <v>1590</v>
      </c>
      <c r="R29" s="83">
        <f t="shared" si="12"/>
        <v>0</v>
      </c>
      <c r="S29" s="86">
        <f t="shared" si="13"/>
        <v>0</v>
      </c>
    </row>
    <row r="30" spans="2:19" s="64" customFormat="1" ht="12.75" x14ac:dyDescent="0.2">
      <c r="B30" s="95"/>
      <c r="C30" s="96"/>
      <c r="D30" s="96"/>
      <c r="E30" s="96" t="s">
        <v>116</v>
      </c>
      <c r="F30" s="97"/>
      <c r="G30" s="98"/>
      <c r="H30" s="99"/>
      <c r="I30" s="100">
        <f>SUM(I6:I29)</f>
        <v>161815</v>
      </c>
      <c r="J30" s="97"/>
      <c r="K30" s="100">
        <f>SUM(K6:K29)</f>
        <v>60235</v>
      </c>
      <c r="L30" s="97"/>
      <c r="M30" s="100">
        <f>SUM(M6:M29)</f>
        <v>46200</v>
      </c>
      <c r="N30" s="97"/>
      <c r="O30" s="100">
        <f>SUM(O6:O29)</f>
        <v>55380</v>
      </c>
      <c r="P30" s="97"/>
      <c r="Q30" s="100">
        <f t="shared" si="11"/>
        <v>161815</v>
      </c>
      <c r="R30" s="97"/>
      <c r="S30" s="100">
        <f t="shared" si="13"/>
        <v>0</v>
      </c>
    </row>
    <row r="31" spans="2:19" x14ac:dyDescent="0.25">
      <c r="B31" s="101"/>
      <c r="C31" s="89"/>
      <c r="D31" s="89"/>
      <c r="E31" s="89" t="s">
        <v>117</v>
      </c>
      <c r="F31" s="102"/>
      <c r="G31" s="91"/>
      <c r="H31" s="92"/>
      <c r="I31" s="103"/>
      <c r="J31" s="91"/>
      <c r="K31" s="93"/>
      <c r="L31" s="91"/>
      <c r="M31" s="93"/>
      <c r="N31" s="91"/>
      <c r="O31" s="93"/>
      <c r="P31" s="91"/>
      <c r="Q31" s="93"/>
      <c r="R31" s="91"/>
      <c r="S31" s="86">
        <f>I37-Q31</f>
        <v>38869.166666666664</v>
      </c>
    </row>
    <row r="32" spans="2:19" ht="25.5" x14ac:dyDescent="0.25">
      <c r="B32" s="80" t="s">
        <v>118</v>
      </c>
      <c r="C32" s="81"/>
      <c r="D32" s="104"/>
      <c r="E32" s="87" t="s">
        <v>119</v>
      </c>
      <c r="F32" s="83" t="s">
        <v>120</v>
      </c>
      <c r="G32" s="83">
        <v>11</v>
      </c>
      <c r="H32" s="84">
        <v>5400</v>
      </c>
      <c r="I32" s="85">
        <f>H32*G32</f>
        <v>59400</v>
      </c>
      <c r="J32" s="83">
        <v>4</v>
      </c>
      <c r="K32" s="85">
        <f t="shared" ref="K32:K34" si="14">J32*H32</f>
        <v>21600</v>
      </c>
      <c r="L32" s="83">
        <v>4</v>
      </c>
      <c r="M32" s="85">
        <f t="shared" ref="M32:M34" si="15">L32*H32</f>
        <v>21600</v>
      </c>
      <c r="N32" s="83">
        <v>3</v>
      </c>
      <c r="O32" s="85">
        <f t="shared" ref="O32:O34" si="16">N32*H32</f>
        <v>16200</v>
      </c>
      <c r="P32" s="83">
        <f t="shared" ref="P32:Q37" si="17">J32+L32+N32</f>
        <v>11</v>
      </c>
      <c r="Q32" s="85">
        <f t="shared" si="17"/>
        <v>59400</v>
      </c>
      <c r="R32" s="83">
        <f t="shared" ref="R32:R34" si="18">G32-P32</f>
        <v>0</v>
      </c>
      <c r="S32" s="85">
        <f t="shared" ref="S32:S37" si="19">I32-Q32</f>
        <v>0</v>
      </c>
    </row>
    <row r="33" spans="2:19" x14ac:dyDescent="0.25">
      <c r="B33" s="80" t="s">
        <v>121</v>
      </c>
      <c r="C33" s="81"/>
      <c r="D33" s="104"/>
      <c r="E33" s="87" t="s">
        <v>122</v>
      </c>
      <c r="F33" s="83" t="s">
        <v>99</v>
      </c>
      <c r="G33" s="83">
        <v>1</v>
      </c>
      <c r="H33" s="84">
        <v>8000</v>
      </c>
      <c r="I33" s="85">
        <f>H33*G33</f>
        <v>8000</v>
      </c>
      <c r="J33" s="83"/>
      <c r="K33" s="85">
        <f t="shared" si="14"/>
        <v>0</v>
      </c>
      <c r="L33" s="83">
        <v>1</v>
      </c>
      <c r="M33" s="85">
        <f t="shared" si="15"/>
        <v>8000</v>
      </c>
      <c r="N33" s="83"/>
      <c r="O33" s="85">
        <f t="shared" si="16"/>
        <v>0</v>
      </c>
      <c r="P33" s="83">
        <f t="shared" si="17"/>
        <v>1</v>
      </c>
      <c r="Q33" s="85">
        <f t="shared" si="17"/>
        <v>8000</v>
      </c>
      <c r="R33" s="83">
        <f t="shared" si="18"/>
        <v>0</v>
      </c>
      <c r="S33" s="85">
        <f t="shared" si="19"/>
        <v>0</v>
      </c>
    </row>
    <row r="34" spans="2:19" x14ac:dyDescent="0.25">
      <c r="B34" s="80" t="s">
        <v>123</v>
      </c>
      <c r="C34" s="81"/>
      <c r="D34" s="104"/>
      <c r="E34" s="87" t="s">
        <v>124</v>
      </c>
      <c r="F34" s="83" t="s">
        <v>99</v>
      </c>
      <c r="G34" s="83">
        <v>1</v>
      </c>
      <c r="H34" s="84">
        <v>4000</v>
      </c>
      <c r="I34" s="85">
        <f>H34*G34</f>
        <v>4000</v>
      </c>
      <c r="J34" s="83"/>
      <c r="K34" s="85">
        <f t="shared" si="14"/>
        <v>0</v>
      </c>
      <c r="L34" s="83"/>
      <c r="M34" s="85">
        <f t="shared" si="15"/>
        <v>0</v>
      </c>
      <c r="N34" s="83">
        <v>1</v>
      </c>
      <c r="O34" s="85">
        <f t="shared" si="16"/>
        <v>4000</v>
      </c>
      <c r="P34" s="83">
        <f t="shared" si="17"/>
        <v>1</v>
      </c>
      <c r="Q34" s="85">
        <f t="shared" si="17"/>
        <v>4000</v>
      </c>
      <c r="R34" s="83">
        <f t="shared" si="18"/>
        <v>0</v>
      </c>
      <c r="S34" s="85">
        <f t="shared" si="19"/>
        <v>0</v>
      </c>
    </row>
    <row r="35" spans="2:19" x14ac:dyDescent="0.25">
      <c r="B35" s="105"/>
      <c r="C35" s="96"/>
      <c r="D35" s="96"/>
      <c r="E35" s="96" t="s">
        <v>125</v>
      </c>
      <c r="F35" s="97"/>
      <c r="G35" s="97"/>
      <c r="H35" s="99"/>
      <c r="I35" s="100">
        <f>SUM(I32:I34)</f>
        <v>71400</v>
      </c>
      <c r="J35" s="97"/>
      <c r="K35" s="100">
        <f>SUM(K32:K34)</f>
        <v>21600</v>
      </c>
      <c r="L35" s="97"/>
      <c r="M35" s="100">
        <f>SUM(M32:M34)</f>
        <v>29600</v>
      </c>
      <c r="N35" s="97"/>
      <c r="O35" s="100">
        <f>SUM(O32:O34)</f>
        <v>20200</v>
      </c>
      <c r="P35" s="97"/>
      <c r="Q35" s="100">
        <f t="shared" si="17"/>
        <v>71400</v>
      </c>
      <c r="R35" s="97"/>
      <c r="S35" s="100">
        <f t="shared" si="19"/>
        <v>0</v>
      </c>
    </row>
    <row r="36" spans="2:19" ht="16.5" thickBot="1" x14ac:dyDescent="0.3">
      <c r="B36" s="106"/>
      <c r="C36" s="107"/>
      <c r="D36" s="107"/>
      <c r="E36" s="108"/>
      <c r="F36" s="109"/>
      <c r="G36" s="110"/>
      <c r="H36" s="111" t="s">
        <v>126</v>
      </c>
      <c r="I36" s="112">
        <f>SUM(I30,I35)</f>
        <v>233215</v>
      </c>
      <c r="J36" s="110"/>
      <c r="K36" s="112">
        <f>SUM(K30,K35)</f>
        <v>81835</v>
      </c>
      <c r="L36" s="110"/>
      <c r="M36" s="112">
        <f>SUM(M30,M35)</f>
        <v>75800</v>
      </c>
      <c r="N36" s="110"/>
      <c r="O36" s="112">
        <f>SUM(O30,O35)</f>
        <v>75580</v>
      </c>
      <c r="P36" s="110"/>
      <c r="Q36" s="112">
        <f t="shared" si="17"/>
        <v>233215</v>
      </c>
      <c r="R36" s="110"/>
      <c r="S36" s="112">
        <f t="shared" si="19"/>
        <v>0</v>
      </c>
    </row>
    <row r="37" spans="2:19" ht="15.75" x14ac:dyDescent="0.25">
      <c r="B37" s="113"/>
      <c r="C37" s="114"/>
      <c r="D37" s="114"/>
      <c r="E37" s="114"/>
      <c r="H37" s="116" t="s">
        <v>127</v>
      </c>
      <c r="I37" s="117">
        <f>I36/120*20</f>
        <v>38869.166666666664</v>
      </c>
      <c r="J37" s="115"/>
      <c r="K37" s="117">
        <f>K36/120*20</f>
        <v>13639.166666666668</v>
      </c>
      <c r="L37" s="115"/>
      <c r="M37" s="117">
        <f>M36/120*20</f>
        <v>12633.333333333332</v>
      </c>
      <c r="N37" s="115"/>
      <c r="O37" s="117">
        <f>O36/120*20</f>
        <v>12596.666666666668</v>
      </c>
      <c r="P37" s="115"/>
      <c r="Q37" s="117">
        <f t="shared" si="17"/>
        <v>38869.166666666672</v>
      </c>
      <c r="R37" s="115"/>
      <c r="S37" s="117">
        <f t="shared" si="19"/>
        <v>0</v>
      </c>
    </row>
  </sheetData>
  <autoFilter ref="B4:I37" xr:uid="{00000000-0009-0000-0000-000002000000}"/>
  <mergeCells count="5">
    <mergeCell ref="J3:K3"/>
    <mergeCell ref="L3:M3"/>
    <mergeCell ref="N3:O3"/>
    <mergeCell ref="P3:Q3"/>
    <mergeCell ref="R3:S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58247-20E7-4C2B-8C14-8A62B69524F9}">
  <sheetPr>
    <tabColor rgb="FFFFC000"/>
  </sheetPr>
  <dimension ref="A2:G44"/>
  <sheetViews>
    <sheetView topLeftCell="A4" zoomScale="80" zoomScaleNormal="80" workbookViewId="0">
      <selection activeCell="B31" sqref="B31"/>
    </sheetView>
  </sheetViews>
  <sheetFormatPr defaultRowHeight="15" outlineLevelRow="3" x14ac:dyDescent="0.25"/>
  <cols>
    <col min="1" max="1" width="13.42578125" bestFit="1" customWidth="1"/>
    <col min="2" max="2" width="61.42578125" style="57" customWidth="1"/>
    <col min="3" max="3" width="11.140625" style="57" customWidth="1"/>
    <col min="4" max="4" width="9.140625" style="57"/>
    <col min="5" max="5" width="12" style="57" customWidth="1"/>
    <col min="6" max="6" width="14" bestFit="1" customWidth="1"/>
    <col min="7" max="7" width="22.28515625" customWidth="1"/>
  </cols>
  <sheetData>
    <row r="2" spans="1:7" x14ac:dyDescent="0.25">
      <c r="B2" s="121" t="s">
        <v>138</v>
      </c>
    </row>
    <row r="4" spans="1:7" ht="15.75" x14ac:dyDescent="0.25">
      <c r="A4" s="55" t="s">
        <v>28</v>
      </c>
      <c r="B4" s="54" t="s">
        <v>27</v>
      </c>
      <c r="C4" s="54" t="s">
        <v>26</v>
      </c>
      <c r="D4" s="53" t="s">
        <v>25</v>
      </c>
      <c r="E4" s="53" t="s">
        <v>24</v>
      </c>
      <c r="F4" s="53" t="s">
        <v>23</v>
      </c>
      <c r="G4" s="53" t="s">
        <v>22</v>
      </c>
    </row>
    <row r="5" spans="1:7" ht="15.75" x14ac:dyDescent="0.25">
      <c r="A5" s="52">
        <v>11</v>
      </c>
      <c r="B5" s="51" t="s">
        <v>21</v>
      </c>
      <c r="C5" s="50"/>
      <c r="D5" s="49"/>
      <c r="E5" s="49"/>
      <c r="F5" s="49"/>
      <c r="G5" s="49"/>
    </row>
    <row r="6" spans="1:7" ht="15.75" x14ac:dyDescent="0.25">
      <c r="A6" s="27" t="s">
        <v>20</v>
      </c>
      <c r="B6" s="30" t="s">
        <v>19</v>
      </c>
      <c r="C6" s="48"/>
      <c r="D6" s="21"/>
      <c r="E6" s="21"/>
      <c r="F6" s="21"/>
      <c r="G6" s="21"/>
    </row>
    <row r="7" spans="1:7" ht="15.75" outlineLevel="1" x14ac:dyDescent="0.25">
      <c r="A7" s="38" t="s">
        <v>18</v>
      </c>
      <c r="B7" s="37" t="s">
        <v>16</v>
      </c>
      <c r="C7" s="36"/>
      <c r="D7" s="35"/>
      <c r="E7" s="35"/>
      <c r="F7" s="35"/>
      <c r="G7" s="35"/>
    </row>
    <row r="8" spans="1:7" ht="15.75" outlineLevel="2" x14ac:dyDescent="0.25">
      <c r="A8" s="10" t="s">
        <v>17</v>
      </c>
      <c r="B8" s="34" t="s">
        <v>16</v>
      </c>
      <c r="C8" s="33"/>
      <c r="D8" s="32"/>
      <c r="E8" s="32"/>
      <c r="F8" s="32">
        <f>F9+F12</f>
        <v>68250</v>
      </c>
      <c r="G8" s="32"/>
    </row>
    <row r="9" spans="1:7" ht="15.75" outlineLevel="3" x14ac:dyDescent="0.25">
      <c r="A9" s="26"/>
      <c r="B9" s="30" t="s">
        <v>7</v>
      </c>
      <c r="C9" s="29"/>
      <c r="D9" s="21"/>
      <c r="E9" s="21"/>
      <c r="F9" s="21">
        <f>SUM(F10:F11)</f>
        <v>8250</v>
      </c>
      <c r="G9" s="21"/>
    </row>
    <row r="10" spans="1:7" ht="15.75" outlineLevel="3" x14ac:dyDescent="0.25">
      <c r="A10" s="26"/>
      <c r="B10" s="25" t="s">
        <v>15</v>
      </c>
      <c r="C10" s="24" t="s">
        <v>14</v>
      </c>
      <c r="D10" s="23">
        <f>SUM(D13:D16)</f>
        <v>1005</v>
      </c>
      <c r="E10" s="23">
        <v>5</v>
      </c>
      <c r="F10" s="22">
        <f>E10*D10</f>
        <v>5025</v>
      </c>
      <c r="G10" s="21"/>
    </row>
    <row r="11" spans="1:7" ht="15.75" outlineLevel="3" x14ac:dyDescent="0.25">
      <c r="A11" s="26"/>
      <c r="B11" s="25" t="s">
        <v>130</v>
      </c>
      <c r="C11" s="24" t="s">
        <v>14</v>
      </c>
      <c r="D11" s="23">
        <f>SUM(D17:D19)</f>
        <v>645</v>
      </c>
      <c r="E11" s="23">
        <v>5</v>
      </c>
      <c r="F11" s="22">
        <f>E11*D11</f>
        <v>3225</v>
      </c>
      <c r="G11" s="21"/>
    </row>
    <row r="12" spans="1:7" ht="15.75" outlineLevel="3" x14ac:dyDescent="0.25">
      <c r="A12" s="19"/>
      <c r="B12" s="18" t="s">
        <v>4</v>
      </c>
      <c r="C12" s="47"/>
      <c r="D12" s="16"/>
      <c r="E12" s="16"/>
      <c r="F12" s="16">
        <f>SUM(F13:F20)</f>
        <v>60000</v>
      </c>
      <c r="G12" s="16"/>
    </row>
    <row r="13" spans="1:7" ht="47.25" outlineLevel="3" x14ac:dyDescent="0.25">
      <c r="A13" s="44"/>
      <c r="B13" s="43" t="s">
        <v>55</v>
      </c>
      <c r="C13" s="42" t="s">
        <v>14</v>
      </c>
      <c r="D13" s="41">
        <v>610</v>
      </c>
      <c r="E13" s="40">
        <v>27</v>
      </c>
      <c r="F13" s="40">
        <f>E13*D13</f>
        <v>16470</v>
      </c>
      <c r="G13" s="45"/>
    </row>
    <row r="14" spans="1:7" ht="15.75" outlineLevel="3" x14ac:dyDescent="0.25">
      <c r="A14" s="44"/>
      <c r="B14" s="43" t="s">
        <v>93</v>
      </c>
      <c r="C14" s="42" t="s">
        <v>14</v>
      </c>
      <c r="D14" s="41">
        <v>25</v>
      </c>
      <c r="E14" s="40">
        <v>45</v>
      </c>
      <c r="F14" s="40">
        <f t="shared" ref="F14" si="0">E14*D14</f>
        <v>1125</v>
      </c>
      <c r="G14" s="45"/>
    </row>
    <row r="15" spans="1:7" ht="31.5" outlineLevel="3" x14ac:dyDescent="0.25">
      <c r="A15" s="44"/>
      <c r="B15" s="43" t="s">
        <v>102</v>
      </c>
      <c r="C15" s="42" t="s">
        <v>14</v>
      </c>
      <c r="D15" s="41">
        <v>100</v>
      </c>
      <c r="E15" s="40">
        <v>27</v>
      </c>
      <c r="F15" s="40">
        <f>E15*D15</f>
        <v>2700</v>
      </c>
      <c r="G15" s="45"/>
    </row>
    <row r="16" spans="1:7" ht="47.25" outlineLevel="3" x14ac:dyDescent="0.25">
      <c r="A16" s="44"/>
      <c r="B16" s="43" t="s">
        <v>106</v>
      </c>
      <c r="C16" s="42" t="s">
        <v>14</v>
      </c>
      <c r="D16" s="41">
        <f>3*90</f>
        <v>270</v>
      </c>
      <c r="E16" s="40">
        <v>105</v>
      </c>
      <c r="F16" s="40">
        <f>E16*D16</f>
        <v>28350</v>
      </c>
      <c r="G16" s="45"/>
    </row>
    <row r="17" spans="1:7" ht="31.5" outlineLevel="3" x14ac:dyDescent="0.25">
      <c r="A17" s="44"/>
      <c r="B17" s="43" t="s">
        <v>62</v>
      </c>
      <c r="C17" s="42" t="s">
        <v>14</v>
      </c>
      <c r="D17" s="41">
        <v>500</v>
      </c>
      <c r="E17" s="40">
        <v>9.5</v>
      </c>
      <c r="F17" s="40">
        <f t="shared" ref="F17:F18" si="1">E17*D17</f>
        <v>4750</v>
      </c>
      <c r="G17" s="45"/>
    </row>
    <row r="18" spans="1:7" ht="15.75" outlineLevel="3" x14ac:dyDescent="0.25">
      <c r="A18" s="44"/>
      <c r="B18" s="43" t="s">
        <v>68</v>
      </c>
      <c r="C18" s="42" t="s">
        <v>14</v>
      </c>
      <c r="D18" s="41">
        <v>45</v>
      </c>
      <c r="E18" s="40">
        <v>19</v>
      </c>
      <c r="F18" s="40">
        <f t="shared" si="1"/>
        <v>855</v>
      </c>
      <c r="G18" s="45"/>
    </row>
    <row r="19" spans="1:7" ht="31.5" outlineLevel="3" x14ac:dyDescent="0.25">
      <c r="A19" s="44"/>
      <c r="B19" s="43" t="s">
        <v>62</v>
      </c>
      <c r="C19" s="42" t="s">
        <v>14</v>
      </c>
      <c r="D19" s="41">
        <v>100</v>
      </c>
      <c r="E19" s="40">
        <v>9.5</v>
      </c>
      <c r="F19" s="40">
        <f t="shared" ref="F19:F20" si="2">E19*D19</f>
        <v>950</v>
      </c>
      <c r="G19" s="45"/>
    </row>
    <row r="20" spans="1:7" ht="94.5" outlineLevel="3" x14ac:dyDescent="0.25">
      <c r="A20" s="44"/>
      <c r="B20" s="43" t="s">
        <v>131</v>
      </c>
      <c r="C20" s="120" t="s">
        <v>137</v>
      </c>
      <c r="D20" s="41">
        <v>1</v>
      </c>
      <c r="E20" s="40">
        <v>4800</v>
      </c>
      <c r="F20" s="40">
        <f t="shared" si="2"/>
        <v>4800</v>
      </c>
      <c r="G20" s="45"/>
    </row>
    <row r="21" spans="1:7" ht="15.75" outlineLevel="1" x14ac:dyDescent="0.25">
      <c r="A21" s="38" t="s">
        <v>13</v>
      </c>
      <c r="B21" s="37" t="s">
        <v>11</v>
      </c>
      <c r="C21" s="36"/>
      <c r="D21" s="35"/>
      <c r="E21" s="35"/>
      <c r="F21" s="35"/>
      <c r="G21" s="35"/>
    </row>
    <row r="22" spans="1:7" ht="15.75" outlineLevel="2" x14ac:dyDescent="0.25">
      <c r="A22" s="10" t="s">
        <v>12</v>
      </c>
      <c r="B22" s="34" t="s">
        <v>11</v>
      </c>
      <c r="C22" s="33"/>
      <c r="D22" s="32"/>
      <c r="E22" s="32"/>
      <c r="F22" s="32">
        <f>F23+F25</f>
        <v>152993.29999999999</v>
      </c>
      <c r="G22" s="32"/>
    </row>
    <row r="23" spans="1:7" ht="15.75" outlineLevel="3" x14ac:dyDescent="0.25">
      <c r="A23" s="26"/>
      <c r="B23" s="30" t="s">
        <v>7</v>
      </c>
      <c r="C23" s="29"/>
      <c r="D23" s="21"/>
      <c r="E23" s="21"/>
      <c r="F23" s="21">
        <f>SUM(F24:F24)</f>
        <v>51150</v>
      </c>
      <c r="G23" s="21"/>
    </row>
    <row r="24" spans="1:7" ht="15.75" outlineLevel="3" x14ac:dyDescent="0.25">
      <c r="A24" s="26"/>
      <c r="B24" s="25" t="s">
        <v>136</v>
      </c>
      <c r="C24" s="24" t="s">
        <v>48</v>
      </c>
      <c r="D24" s="23">
        <f>D26+D27</f>
        <v>11</v>
      </c>
      <c r="E24" s="23">
        <v>4650</v>
      </c>
      <c r="F24" s="22">
        <f>E24*D24</f>
        <v>51150</v>
      </c>
      <c r="G24" s="22"/>
    </row>
    <row r="25" spans="1:7" ht="15.75" outlineLevel="3" x14ac:dyDescent="0.25">
      <c r="A25" s="19"/>
      <c r="B25" s="18" t="s">
        <v>4</v>
      </c>
      <c r="C25" s="47"/>
      <c r="D25" s="16"/>
      <c r="E25" s="16"/>
      <c r="F25" s="16">
        <f>SUM(F26:F31)</f>
        <v>101843.3</v>
      </c>
      <c r="G25" s="16"/>
    </row>
    <row r="26" spans="1:7" ht="31.5" outlineLevel="3" x14ac:dyDescent="0.25">
      <c r="A26" s="44"/>
      <c r="B26" s="43" t="s">
        <v>133</v>
      </c>
      <c r="C26" s="42" t="s">
        <v>48</v>
      </c>
      <c r="D26" s="42">
        <v>7</v>
      </c>
      <c r="E26" s="46">
        <v>7000</v>
      </c>
      <c r="F26" s="40">
        <f>E26*D26</f>
        <v>49000</v>
      </c>
      <c r="G26" s="45"/>
    </row>
    <row r="27" spans="1:7" ht="31.5" outlineLevel="3" x14ac:dyDescent="0.25">
      <c r="A27" s="44"/>
      <c r="B27" s="43" t="s">
        <v>134</v>
      </c>
      <c r="C27" s="42" t="s">
        <v>48</v>
      </c>
      <c r="D27" s="42">
        <v>4</v>
      </c>
      <c r="E27" s="40">
        <v>6650</v>
      </c>
      <c r="F27" s="40">
        <f>E27*D27</f>
        <v>26600</v>
      </c>
      <c r="G27" s="45"/>
    </row>
    <row r="28" spans="1:7" ht="15.75" outlineLevel="3" x14ac:dyDescent="0.25">
      <c r="A28" s="44"/>
      <c r="B28" s="43" t="s">
        <v>78</v>
      </c>
      <c r="C28" s="42" t="s">
        <v>48</v>
      </c>
      <c r="D28" s="42">
        <v>1</v>
      </c>
      <c r="E28" s="40">
        <v>6075</v>
      </c>
      <c r="F28" s="40">
        <f>E28*D28</f>
        <v>6075</v>
      </c>
      <c r="G28" s="45"/>
    </row>
    <row r="29" spans="1:7" ht="15.75" outlineLevel="3" x14ac:dyDescent="0.25">
      <c r="A29" s="44"/>
      <c r="B29" s="43" t="s">
        <v>81</v>
      </c>
      <c r="C29" s="42" t="s">
        <v>48</v>
      </c>
      <c r="D29" s="42">
        <v>1</v>
      </c>
      <c r="E29" s="40">
        <v>4620</v>
      </c>
      <c r="F29" s="40">
        <f>E29*D29</f>
        <v>4620</v>
      </c>
      <c r="G29" s="45"/>
    </row>
    <row r="30" spans="1:7" ht="47.25" outlineLevel="3" x14ac:dyDescent="0.25">
      <c r="A30" s="44"/>
      <c r="B30" s="43" t="s">
        <v>84</v>
      </c>
      <c r="C30" s="42" t="s">
        <v>48</v>
      </c>
      <c r="D30" s="42">
        <v>2</v>
      </c>
      <c r="E30" s="40">
        <v>6700</v>
      </c>
      <c r="F30" s="40">
        <f>E30*D30</f>
        <v>13400</v>
      </c>
      <c r="G30" s="45"/>
    </row>
    <row r="31" spans="1:7" ht="94.5" outlineLevel="3" x14ac:dyDescent="0.25">
      <c r="A31" s="44"/>
      <c r="B31" s="43" t="s">
        <v>135</v>
      </c>
      <c r="C31" s="42" t="s">
        <v>132</v>
      </c>
      <c r="D31" s="41">
        <v>4.2</v>
      </c>
      <c r="E31" s="40"/>
      <c r="F31" s="40">
        <f>F23*D31%</f>
        <v>2148.3000000000002</v>
      </c>
      <c r="G31" s="39"/>
    </row>
    <row r="32" spans="1:7" ht="15.75" outlineLevel="1" x14ac:dyDescent="0.25">
      <c r="A32" s="38" t="s">
        <v>10</v>
      </c>
      <c r="B32" s="37" t="s">
        <v>8</v>
      </c>
      <c r="C32" s="36"/>
      <c r="D32" s="35"/>
      <c r="E32" s="35"/>
      <c r="F32" s="35"/>
      <c r="G32" s="35"/>
    </row>
    <row r="33" spans="1:7" s="31" customFormat="1" ht="15.75" outlineLevel="2" x14ac:dyDescent="0.25">
      <c r="A33" s="10" t="s">
        <v>9</v>
      </c>
      <c r="B33" s="34" t="s">
        <v>8</v>
      </c>
      <c r="C33" s="33"/>
      <c r="D33" s="32"/>
      <c r="E33" s="32"/>
      <c r="F33" s="32">
        <f>F34+F36</f>
        <v>12000</v>
      </c>
      <c r="G33" s="32"/>
    </row>
    <row r="34" spans="1:7" s="11" customFormat="1" ht="15.75" outlineLevel="3" x14ac:dyDescent="0.25">
      <c r="A34" s="28"/>
      <c r="B34" s="30" t="s">
        <v>7</v>
      </c>
      <c r="C34" s="29"/>
      <c r="D34" s="21"/>
      <c r="E34" s="21"/>
      <c r="F34" s="21">
        <f>SUM(F35:F35)</f>
        <v>12000</v>
      </c>
      <c r="G34" s="21"/>
    </row>
    <row r="35" spans="1:7" s="11" customFormat="1" ht="15.75" outlineLevel="3" x14ac:dyDescent="0.25">
      <c r="A35" s="28"/>
      <c r="B35" s="25" t="s">
        <v>6</v>
      </c>
      <c r="C35" s="24" t="s">
        <v>5</v>
      </c>
      <c r="D35" s="23">
        <v>1</v>
      </c>
      <c r="E35" s="23">
        <f>4000+8000</f>
        <v>12000</v>
      </c>
      <c r="F35" s="22">
        <f>E35*D35</f>
        <v>12000</v>
      </c>
      <c r="G35" s="21"/>
    </row>
    <row r="36" spans="1:7" s="11" customFormat="1" ht="15.75" outlineLevel="3" x14ac:dyDescent="0.25">
      <c r="A36" s="20"/>
      <c r="B36" s="18" t="s">
        <v>4</v>
      </c>
      <c r="C36" s="17"/>
      <c r="D36" s="16"/>
      <c r="E36" s="16"/>
      <c r="F36" s="16">
        <f>SUM(F37:F37)</f>
        <v>0</v>
      </c>
      <c r="G36" s="16"/>
    </row>
    <row r="37" spans="1:7" s="11" customFormat="1" ht="15.75" outlineLevel="3" x14ac:dyDescent="0.25">
      <c r="A37" s="15"/>
      <c r="B37" s="118" t="s">
        <v>3</v>
      </c>
      <c r="C37" s="15"/>
      <c r="D37" s="14"/>
      <c r="E37" s="13"/>
      <c r="F37" s="13">
        <f>E37*D37</f>
        <v>0</v>
      </c>
      <c r="G37" s="12"/>
    </row>
    <row r="38" spans="1:7" ht="15.75" x14ac:dyDescent="0.25">
      <c r="A38" s="10"/>
      <c r="B38" s="9"/>
      <c r="C38" s="6"/>
      <c r="D38" s="7"/>
      <c r="E38" s="8" t="s">
        <v>2</v>
      </c>
      <c r="F38" s="7">
        <f>F33+F22+F8</f>
        <v>233243.3</v>
      </c>
      <c r="G38" s="6"/>
    </row>
    <row r="39" spans="1:7" ht="15.75" x14ac:dyDescent="0.25">
      <c r="A39" s="5"/>
      <c r="B39" s="4"/>
      <c r="C39" s="1"/>
      <c r="D39" s="2"/>
      <c r="E39" s="3" t="s">
        <v>1</v>
      </c>
      <c r="F39" s="2">
        <f>F34+F23+F9</f>
        <v>71400</v>
      </c>
      <c r="G39" s="1"/>
    </row>
    <row r="40" spans="1:7" ht="15.75" x14ac:dyDescent="0.25">
      <c r="A40" s="5"/>
      <c r="B40" s="4"/>
      <c r="C40" s="1"/>
      <c r="D40" s="2"/>
      <c r="E40" s="3" t="s">
        <v>0</v>
      </c>
      <c r="F40" s="2">
        <f>F36+F25+F12</f>
        <v>161843.29999999999</v>
      </c>
      <c r="G40" s="1"/>
    </row>
    <row r="43" spans="1:7" x14ac:dyDescent="0.25">
      <c r="B43" s="119" t="s">
        <v>129</v>
      </c>
    </row>
    <row r="44" spans="1:7" x14ac:dyDescent="0.25">
      <c r="B44" s="57" t="s">
        <v>128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C95F8-A733-4EB7-B733-53A78828AAEE}">
  <sheetPr>
    <tabColor rgb="FFFFC000"/>
  </sheetPr>
  <dimension ref="A1:U78"/>
  <sheetViews>
    <sheetView tabSelected="1" zoomScale="55" zoomScaleNormal="55" workbookViewId="0">
      <selection activeCell="E9" sqref="E9"/>
    </sheetView>
  </sheetViews>
  <sheetFormatPr defaultRowHeight="15" outlineLevelRow="3" x14ac:dyDescent="0.25"/>
  <cols>
    <col min="1" max="1" width="13.140625" customWidth="1"/>
    <col min="2" max="2" width="81.85546875" style="57" customWidth="1"/>
    <col min="3" max="3" width="26.28515625" style="57" customWidth="1"/>
    <col min="4" max="4" width="33.28515625" style="154" customWidth="1"/>
    <col min="5" max="5" width="11.140625" style="57" customWidth="1"/>
    <col min="6" max="13" width="18" style="57" customWidth="1"/>
    <col min="14" max="14" width="18" style="121" customWidth="1"/>
    <col min="15" max="15" width="12" style="57" customWidth="1"/>
    <col min="16" max="16" width="23.28515625" customWidth="1"/>
    <col min="17" max="17" width="24.7109375" style="154" customWidth="1"/>
    <col min="18" max="18" width="32.7109375" customWidth="1"/>
  </cols>
  <sheetData>
    <row r="1" spans="1:21" s="133" customFormat="1" ht="15.75" x14ac:dyDescent="0.25">
      <c r="A1" s="131"/>
      <c r="B1" s="132"/>
      <c r="C1" s="137"/>
      <c r="D1" s="155"/>
      <c r="N1" s="136"/>
      <c r="Q1" s="155"/>
      <c r="R1" s="134" t="s">
        <v>159</v>
      </c>
      <c r="U1" s="134"/>
    </row>
    <row r="2" spans="1:21" s="133" customFormat="1" ht="15.75" x14ac:dyDescent="0.25">
      <c r="A2" s="131"/>
      <c r="B2" s="132"/>
      <c r="C2" s="137"/>
      <c r="D2" s="155"/>
      <c r="N2" s="136"/>
      <c r="Q2" s="155"/>
      <c r="R2" s="134" t="s">
        <v>160</v>
      </c>
      <c r="U2" s="134"/>
    </row>
    <row r="3" spans="1:21" s="133" customFormat="1" ht="15.75" x14ac:dyDescent="0.25">
      <c r="A3" s="131"/>
      <c r="B3" s="135" t="s">
        <v>161</v>
      </c>
      <c r="C3" s="137"/>
      <c r="D3" s="156" t="s">
        <v>162</v>
      </c>
      <c r="N3" s="136"/>
      <c r="P3" s="136" t="s">
        <v>163</v>
      </c>
      <c r="Q3" s="155"/>
      <c r="S3" s="136"/>
    </row>
    <row r="4" spans="1:21" s="133" customFormat="1" ht="15.75" x14ac:dyDescent="0.25">
      <c r="A4" s="131"/>
      <c r="B4" s="132"/>
      <c r="C4" s="137"/>
      <c r="D4" s="155"/>
      <c r="N4" s="136"/>
      <c r="Q4" s="155"/>
    </row>
    <row r="5" spans="1:21" s="133" customFormat="1" ht="15.75" x14ac:dyDescent="0.25">
      <c r="A5" s="131"/>
      <c r="B5" s="132"/>
      <c r="C5" s="137"/>
      <c r="D5" s="155"/>
      <c r="N5" s="136"/>
      <c r="Q5" s="155"/>
    </row>
    <row r="6" spans="1:21" s="133" customFormat="1" ht="15.75" x14ac:dyDescent="0.25">
      <c r="A6" s="131"/>
      <c r="B6" s="133" t="s">
        <v>164</v>
      </c>
      <c r="C6" s="137"/>
      <c r="D6" s="155"/>
      <c r="N6" s="136"/>
      <c r="Q6" s="155"/>
    </row>
    <row r="8" spans="1:21" s="130" customFormat="1" ht="15.75" x14ac:dyDescent="0.25">
      <c r="A8" s="129"/>
      <c r="C8" s="138"/>
      <c r="D8" s="156"/>
      <c r="E8" s="130" t="s">
        <v>228</v>
      </c>
      <c r="Q8" s="156"/>
    </row>
    <row r="9" spans="1:21" s="130" customFormat="1" ht="15.75" x14ac:dyDescent="0.25">
      <c r="A9" s="129"/>
      <c r="C9" s="138"/>
      <c r="D9" s="156"/>
      <c r="E9" s="130" t="s">
        <v>192</v>
      </c>
      <c r="Q9" s="156"/>
    </row>
    <row r="11" spans="1:21" ht="31.5" customHeight="1" x14ac:dyDescent="0.25">
      <c r="A11" s="55" t="s">
        <v>28</v>
      </c>
      <c r="B11" s="54" t="s">
        <v>27</v>
      </c>
      <c r="C11" s="54" t="s">
        <v>139</v>
      </c>
      <c r="D11" s="54" t="s">
        <v>140</v>
      </c>
      <c r="E11" s="54" t="s">
        <v>26</v>
      </c>
      <c r="F11" s="142" t="s">
        <v>193</v>
      </c>
      <c r="G11" s="142" t="s">
        <v>194</v>
      </c>
      <c r="H11" s="142" t="s">
        <v>195</v>
      </c>
      <c r="I11" s="142" t="s">
        <v>196</v>
      </c>
      <c r="J11" s="142" t="s">
        <v>197</v>
      </c>
      <c r="K11" s="142" t="s">
        <v>198</v>
      </c>
      <c r="L11" s="142" t="s">
        <v>199</v>
      </c>
      <c r="M11" s="142" t="s">
        <v>200</v>
      </c>
      <c r="N11" s="53" t="s">
        <v>25</v>
      </c>
      <c r="O11" s="53" t="s">
        <v>24</v>
      </c>
      <c r="P11" s="53" t="s">
        <v>23</v>
      </c>
      <c r="Q11" s="53" t="s">
        <v>22</v>
      </c>
      <c r="R11" s="53" t="s">
        <v>157</v>
      </c>
    </row>
    <row r="12" spans="1:21" ht="15.75" x14ac:dyDescent="0.25">
      <c r="A12" s="52">
        <v>11</v>
      </c>
      <c r="B12" s="51" t="s">
        <v>21</v>
      </c>
      <c r="C12" s="51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49"/>
      <c r="O12" s="49"/>
      <c r="P12" s="49"/>
      <c r="Q12" s="49"/>
      <c r="R12" s="49"/>
    </row>
    <row r="13" spans="1:21" ht="15.75" x14ac:dyDescent="0.25">
      <c r="A13" s="128" t="s">
        <v>156</v>
      </c>
      <c r="B13" s="30" t="s">
        <v>19</v>
      </c>
      <c r="C13" s="30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21"/>
      <c r="O13" s="21"/>
      <c r="P13" s="21"/>
      <c r="Q13" s="21"/>
      <c r="R13" s="21"/>
    </row>
    <row r="14" spans="1:21" ht="15.75" outlineLevel="1" x14ac:dyDescent="0.25">
      <c r="A14" s="38" t="s">
        <v>150</v>
      </c>
      <c r="B14" s="37" t="s">
        <v>16</v>
      </c>
      <c r="C14" s="37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5"/>
      <c r="O14" s="35"/>
      <c r="P14" s="35"/>
      <c r="Q14" s="35"/>
      <c r="R14" s="35"/>
    </row>
    <row r="15" spans="1:21" ht="15.75" outlineLevel="2" x14ac:dyDescent="0.25">
      <c r="A15" s="10" t="s">
        <v>151</v>
      </c>
      <c r="B15" s="34" t="s">
        <v>16</v>
      </c>
      <c r="C15" s="3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2"/>
      <c r="O15" s="32"/>
      <c r="P15" s="32">
        <f>P16+P19</f>
        <v>0</v>
      </c>
      <c r="Q15" s="32"/>
      <c r="R15" s="32"/>
    </row>
    <row r="16" spans="1:21" ht="15.75" outlineLevel="3" x14ac:dyDescent="0.25">
      <c r="A16" s="26"/>
      <c r="B16" s="30" t="s">
        <v>7</v>
      </c>
      <c r="C16" s="122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1"/>
      <c r="O16" s="21"/>
      <c r="P16" s="21">
        <f>SUM(P17:P18)</f>
        <v>0</v>
      </c>
      <c r="Q16" s="21"/>
      <c r="R16" s="21"/>
    </row>
    <row r="17" spans="1:18" ht="15.75" outlineLevel="3" x14ac:dyDescent="0.25">
      <c r="A17" s="26"/>
      <c r="B17" s="25" t="s">
        <v>16</v>
      </c>
      <c r="C17" s="123"/>
      <c r="D17" s="24"/>
      <c r="E17" s="24" t="s">
        <v>14</v>
      </c>
      <c r="F17" s="157">
        <f>SUM(F20:F24)</f>
        <v>1371</v>
      </c>
      <c r="G17" s="157">
        <f t="shared" ref="G17:M17" si="0">SUM(G20:G24)</f>
        <v>1090</v>
      </c>
      <c r="H17" s="157">
        <f t="shared" si="0"/>
        <v>1332</v>
      </c>
      <c r="I17" s="157">
        <f t="shared" si="0"/>
        <v>1067</v>
      </c>
      <c r="J17" s="157">
        <f t="shared" si="0"/>
        <v>1026</v>
      </c>
      <c r="K17" s="157">
        <f t="shared" si="0"/>
        <v>1338</v>
      </c>
      <c r="L17" s="157">
        <f t="shared" si="0"/>
        <v>1126</v>
      </c>
      <c r="M17" s="157">
        <f t="shared" si="0"/>
        <v>908</v>
      </c>
      <c r="N17" s="21">
        <f>SUM(F17:M17)</f>
        <v>9258</v>
      </c>
      <c r="O17" s="23">
        <f>Работа!O17</f>
        <v>0</v>
      </c>
      <c r="P17" s="22">
        <f>O17*N17</f>
        <v>0</v>
      </c>
      <c r="Q17" s="21"/>
      <c r="R17" s="21"/>
    </row>
    <row r="18" spans="1:18" ht="15.75" outlineLevel="3" x14ac:dyDescent="0.25">
      <c r="A18" s="26"/>
      <c r="B18" s="25" t="s">
        <v>130</v>
      </c>
      <c r="C18" s="123"/>
      <c r="D18" s="24"/>
      <c r="E18" s="24" t="s">
        <v>14</v>
      </c>
      <c r="F18" s="157">
        <f>SUM(F25:F27)</f>
        <v>749</v>
      </c>
      <c r="G18" s="157">
        <f t="shared" ref="G18:M18" si="1">SUM(G25:G27)</f>
        <v>620</v>
      </c>
      <c r="H18" s="157">
        <f t="shared" si="1"/>
        <v>703</v>
      </c>
      <c r="I18" s="157">
        <f t="shared" si="1"/>
        <v>637</v>
      </c>
      <c r="J18" s="157">
        <f t="shared" si="1"/>
        <v>601</v>
      </c>
      <c r="K18" s="157">
        <f t="shared" si="1"/>
        <v>703</v>
      </c>
      <c r="L18" s="157">
        <f t="shared" si="1"/>
        <v>636</v>
      </c>
      <c r="M18" s="157">
        <f t="shared" si="1"/>
        <v>576</v>
      </c>
      <c r="N18" s="21">
        <f>SUM(F18:M18)</f>
        <v>5225</v>
      </c>
      <c r="O18" s="23">
        <f>Работа!O18</f>
        <v>0</v>
      </c>
      <c r="P18" s="22">
        <f t="shared" ref="P18" si="2">O18*N18</f>
        <v>0</v>
      </c>
      <c r="Q18" s="21"/>
      <c r="R18" s="21"/>
    </row>
    <row r="19" spans="1:18" ht="15.75" outlineLevel="3" x14ac:dyDescent="0.25">
      <c r="A19" s="19"/>
      <c r="B19" s="18" t="s">
        <v>4</v>
      </c>
      <c r="C19" s="18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16"/>
      <c r="O19" s="16"/>
      <c r="P19" s="16">
        <f>SUM(P20:P28)</f>
        <v>0</v>
      </c>
      <c r="Q19" s="16"/>
      <c r="R19" s="16"/>
    </row>
    <row r="20" spans="1:18" ht="100.9" customHeight="1" outlineLevel="3" x14ac:dyDescent="0.25">
      <c r="A20" s="44"/>
      <c r="B20" s="43" t="s">
        <v>141</v>
      </c>
      <c r="C20" s="43"/>
      <c r="D20" s="139" t="s">
        <v>174</v>
      </c>
      <c r="E20" s="42" t="s">
        <v>190</v>
      </c>
      <c r="F20" s="145">
        <v>359</v>
      </c>
      <c r="G20" s="145">
        <v>294</v>
      </c>
      <c r="H20" s="145">
        <v>366</v>
      </c>
      <c r="I20" s="145">
        <v>331</v>
      </c>
      <c r="J20" s="145">
        <v>257</v>
      </c>
      <c r="K20" s="145">
        <v>366</v>
      </c>
      <c r="L20" s="145">
        <v>294</v>
      </c>
      <c r="M20" s="145">
        <v>368</v>
      </c>
      <c r="N20" s="148">
        <f t="shared" ref="N20:N27" si="3">SUM(F20:M20)</f>
        <v>2635</v>
      </c>
      <c r="O20" s="140">
        <f>Материалы!O16</f>
        <v>0</v>
      </c>
      <c r="P20" s="140">
        <f t="shared" ref="P20:P26" si="4">O20*N20</f>
        <v>0</v>
      </c>
      <c r="Q20" s="39"/>
      <c r="R20" s="45"/>
    </row>
    <row r="21" spans="1:18" ht="100.9" customHeight="1" outlineLevel="3" x14ac:dyDescent="0.25">
      <c r="A21" s="44"/>
      <c r="B21" s="43" t="s">
        <v>142</v>
      </c>
      <c r="C21" s="43"/>
      <c r="D21" s="139" t="s">
        <v>175</v>
      </c>
      <c r="E21" s="42" t="s">
        <v>190</v>
      </c>
      <c r="F21" s="145">
        <v>352</v>
      </c>
      <c r="G21" s="145">
        <v>360</v>
      </c>
      <c r="H21" s="145">
        <v>391</v>
      </c>
      <c r="I21" s="145">
        <v>378</v>
      </c>
      <c r="J21" s="145">
        <v>378</v>
      </c>
      <c r="K21" s="145">
        <v>391</v>
      </c>
      <c r="L21" s="145">
        <v>414</v>
      </c>
      <c r="M21" s="145">
        <v>272</v>
      </c>
      <c r="N21" s="148">
        <f t="shared" si="3"/>
        <v>2936</v>
      </c>
      <c r="O21" s="140">
        <f>Материалы!O17</f>
        <v>0</v>
      </c>
      <c r="P21" s="140">
        <f t="shared" si="4"/>
        <v>0</v>
      </c>
      <c r="Q21" s="39"/>
      <c r="R21" s="45"/>
    </row>
    <row r="22" spans="1:18" ht="100.9" customHeight="1" outlineLevel="3" x14ac:dyDescent="0.25">
      <c r="A22" s="44"/>
      <c r="B22" s="43" t="s">
        <v>143</v>
      </c>
      <c r="C22" s="43"/>
      <c r="D22" s="139" t="s">
        <v>176</v>
      </c>
      <c r="E22" s="42" t="s">
        <v>190</v>
      </c>
      <c r="F22" s="145">
        <v>276</v>
      </c>
      <c r="G22" s="145">
        <v>250</v>
      </c>
      <c r="H22" s="145">
        <v>270</v>
      </c>
      <c r="I22" s="145">
        <v>210</v>
      </c>
      <c r="J22" s="145">
        <v>205</v>
      </c>
      <c r="K22" s="145">
        <v>276</v>
      </c>
      <c r="L22" s="145">
        <v>270</v>
      </c>
      <c r="M22" s="145">
        <v>132</v>
      </c>
      <c r="N22" s="148">
        <f t="shared" si="3"/>
        <v>1889</v>
      </c>
      <c r="O22" s="140">
        <f>Материалы!O18</f>
        <v>0</v>
      </c>
      <c r="P22" s="140">
        <f t="shared" si="4"/>
        <v>0</v>
      </c>
      <c r="Q22" s="39"/>
      <c r="R22" s="45"/>
    </row>
    <row r="23" spans="1:18" ht="100.9" customHeight="1" outlineLevel="3" x14ac:dyDescent="0.25">
      <c r="A23" s="44"/>
      <c r="B23" s="43" t="s">
        <v>144</v>
      </c>
      <c r="C23" s="139"/>
      <c r="D23" s="139" t="s">
        <v>177</v>
      </c>
      <c r="E23" s="42" t="s">
        <v>190</v>
      </c>
      <c r="F23" s="145">
        <v>126</v>
      </c>
      <c r="G23" s="145">
        <v>38</v>
      </c>
      <c r="H23" s="145">
        <v>38</v>
      </c>
      <c r="I23" s="145">
        <v>0</v>
      </c>
      <c r="J23" s="145">
        <v>38</v>
      </c>
      <c r="K23" s="145">
        <v>38</v>
      </c>
      <c r="L23" s="145">
        <v>0</v>
      </c>
      <c r="M23" s="145">
        <v>0</v>
      </c>
      <c r="N23" s="148">
        <f t="shared" si="3"/>
        <v>278</v>
      </c>
      <c r="O23" s="140">
        <f>Материалы!O19</f>
        <v>0</v>
      </c>
      <c r="P23" s="140">
        <f t="shared" si="4"/>
        <v>0</v>
      </c>
      <c r="Q23" s="39"/>
      <c r="R23" s="45"/>
    </row>
    <row r="24" spans="1:18" ht="100.9" customHeight="1" outlineLevel="3" x14ac:dyDescent="0.25">
      <c r="A24" s="44"/>
      <c r="B24" s="43" t="s">
        <v>166</v>
      </c>
      <c r="C24" s="139"/>
      <c r="D24" s="139" t="s">
        <v>206</v>
      </c>
      <c r="E24" s="42" t="s">
        <v>48</v>
      </c>
      <c r="F24" s="145">
        <v>258</v>
      </c>
      <c r="G24" s="145">
        <v>148</v>
      </c>
      <c r="H24" s="145">
        <v>267</v>
      </c>
      <c r="I24" s="145">
        <v>148</v>
      </c>
      <c r="J24" s="145">
        <v>148</v>
      </c>
      <c r="K24" s="145">
        <v>267</v>
      </c>
      <c r="L24" s="145">
        <v>148</v>
      </c>
      <c r="M24" s="145">
        <v>136</v>
      </c>
      <c r="N24" s="148">
        <f t="shared" si="3"/>
        <v>1520</v>
      </c>
      <c r="O24" s="140">
        <f>Материалы!O20</f>
        <v>0</v>
      </c>
      <c r="P24" s="140">
        <f t="shared" si="4"/>
        <v>0</v>
      </c>
      <c r="Q24" s="158"/>
      <c r="R24" s="45"/>
    </row>
    <row r="25" spans="1:18" ht="100.9" customHeight="1" outlineLevel="3" x14ac:dyDescent="0.25">
      <c r="A25" s="44"/>
      <c r="B25" s="43" t="s">
        <v>145</v>
      </c>
      <c r="C25" s="43"/>
      <c r="D25" s="139" t="s">
        <v>207</v>
      </c>
      <c r="E25" s="42" t="s">
        <v>190</v>
      </c>
      <c r="F25" s="145">
        <v>359</v>
      </c>
      <c r="G25" s="145">
        <v>294</v>
      </c>
      <c r="H25" s="145">
        <v>366</v>
      </c>
      <c r="I25" s="145">
        <v>331</v>
      </c>
      <c r="J25" s="145">
        <v>257</v>
      </c>
      <c r="K25" s="145">
        <v>366</v>
      </c>
      <c r="L25" s="145">
        <v>294</v>
      </c>
      <c r="M25" s="145">
        <v>368</v>
      </c>
      <c r="N25" s="148">
        <f t="shared" si="3"/>
        <v>2635</v>
      </c>
      <c r="O25" s="140">
        <f>Материалы!O21</f>
        <v>0</v>
      </c>
      <c r="P25" s="140">
        <f t="shared" si="4"/>
        <v>0</v>
      </c>
      <c r="Q25" s="39"/>
      <c r="R25" s="45"/>
    </row>
    <row r="26" spans="1:18" ht="100.9" customHeight="1" outlineLevel="3" x14ac:dyDescent="0.25">
      <c r="A26" s="44"/>
      <c r="B26" s="43" t="s">
        <v>165</v>
      </c>
      <c r="C26" s="43"/>
      <c r="D26" s="139" t="s">
        <v>178</v>
      </c>
      <c r="E26" s="42" t="s">
        <v>190</v>
      </c>
      <c r="F26" s="145">
        <v>340</v>
      </c>
      <c r="G26" s="145">
        <v>326</v>
      </c>
      <c r="H26" s="145">
        <v>337</v>
      </c>
      <c r="I26" s="145">
        <v>306</v>
      </c>
      <c r="J26" s="145">
        <v>344</v>
      </c>
      <c r="K26" s="145">
        <v>337</v>
      </c>
      <c r="L26" s="145">
        <v>342</v>
      </c>
      <c r="M26" s="145">
        <v>208</v>
      </c>
      <c r="N26" s="148">
        <f t="shared" si="3"/>
        <v>2540</v>
      </c>
      <c r="O26" s="140">
        <f>Материалы!O22</f>
        <v>0</v>
      </c>
      <c r="P26" s="140">
        <f t="shared" si="4"/>
        <v>0</v>
      </c>
      <c r="Q26" s="39"/>
      <c r="R26" s="45"/>
    </row>
    <row r="27" spans="1:18" ht="100.9" customHeight="1" outlineLevel="3" x14ac:dyDescent="0.25">
      <c r="A27" s="44"/>
      <c r="B27" s="43" t="s">
        <v>191</v>
      </c>
      <c r="C27" s="43"/>
      <c r="D27" s="139" t="s">
        <v>183</v>
      </c>
      <c r="E27" s="42" t="s">
        <v>190</v>
      </c>
      <c r="F27" s="145">
        <v>50</v>
      </c>
      <c r="G27" s="145">
        <v>0</v>
      </c>
      <c r="H27" s="145">
        <v>0</v>
      </c>
      <c r="I27" s="145">
        <v>0</v>
      </c>
      <c r="J27" s="145">
        <v>0</v>
      </c>
      <c r="K27" s="145">
        <v>0</v>
      </c>
      <c r="L27" s="145">
        <v>0</v>
      </c>
      <c r="M27" s="145">
        <v>0</v>
      </c>
      <c r="N27" s="147">
        <f t="shared" si="3"/>
        <v>50</v>
      </c>
      <c r="O27" s="140">
        <f>Материалы!O23</f>
        <v>0</v>
      </c>
      <c r="P27" s="40">
        <f t="shared" ref="P27" si="5">O27*N27</f>
        <v>0</v>
      </c>
      <c r="Q27" s="39"/>
      <c r="R27" s="45"/>
    </row>
    <row r="28" spans="1:18" ht="31.5" customHeight="1" outlineLevel="3" x14ac:dyDescent="0.25">
      <c r="A28" s="44"/>
      <c r="B28" s="146" t="s">
        <v>187</v>
      </c>
      <c r="C28" s="144"/>
      <c r="D28" s="144"/>
      <c r="E28" s="44"/>
      <c r="F28" s="44"/>
      <c r="G28" s="44"/>
      <c r="H28" s="44"/>
      <c r="I28" s="44"/>
      <c r="J28" s="44"/>
      <c r="K28" s="44"/>
      <c r="L28" s="44"/>
      <c r="M28" s="44"/>
      <c r="N28" s="148"/>
      <c r="O28" s="140"/>
      <c r="P28" s="140">
        <f>SUM(P29:P38)</f>
        <v>0</v>
      </c>
      <c r="Q28" s="39"/>
      <c r="R28" s="45"/>
    </row>
    <row r="29" spans="1:18" ht="30" customHeight="1" outlineLevel="3" x14ac:dyDescent="0.25">
      <c r="A29" s="44"/>
      <c r="B29" s="141" t="s">
        <v>201</v>
      </c>
      <c r="C29" s="144"/>
      <c r="D29" s="144"/>
      <c r="E29" s="44" t="s">
        <v>48</v>
      </c>
      <c r="F29" s="145">
        <v>27</v>
      </c>
      <c r="G29" s="145">
        <v>23</v>
      </c>
      <c r="H29" s="145">
        <v>28</v>
      </c>
      <c r="I29" s="145">
        <v>23</v>
      </c>
      <c r="J29" s="145">
        <v>23</v>
      </c>
      <c r="K29" s="145">
        <v>28</v>
      </c>
      <c r="L29" s="145">
        <v>23</v>
      </c>
      <c r="M29" s="145">
        <v>21</v>
      </c>
      <c r="N29" s="148">
        <f t="shared" ref="N29:N38" si="6">SUM(F29:M29)</f>
        <v>196</v>
      </c>
      <c r="O29" s="140">
        <f>Материалы!O25</f>
        <v>0</v>
      </c>
      <c r="P29" s="140">
        <f>O29*N29</f>
        <v>0</v>
      </c>
      <c r="Q29" s="39"/>
      <c r="R29" s="45"/>
    </row>
    <row r="30" spans="1:18" ht="30" customHeight="1" outlineLevel="3" x14ac:dyDescent="0.25">
      <c r="A30" s="44"/>
      <c r="B30" s="141" t="s">
        <v>202</v>
      </c>
      <c r="C30" s="144"/>
      <c r="D30" s="144"/>
      <c r="E30" s="44" t="s">
        <v>48</v>
      </c>
      <c r="F30" s="145">
        <v>3</v>
      </c>
      <c r="G30" s="145">
        <v>2</v>
      </c>
      <c r="H30" s="145">
        <v>3</v>
      </c>
      <c r="I30" s="145">
        <v>3</v>
      </c>
      <c r="J30" s="145">
        <v>1</v>
      </c>
      <c r="K30" s="145">
        <v>3</v>
      </c>
      <c r="L30" s="145">
        <v>2</v>
      </c>
      <c r="M30" s="145">
        <v>4</v>
      </c>
      <c r="N30" s="148">
        <f t="shared" si="6"/>
        <v>21</v>
      </c>
      <c r="O30" s="140">
        <f>Материалы!O26</f>
        <v>0</v>
      </c>
      <c r="P30" s="140">
        <f>O30*N30</f>
        <v>0</v>
      </c>
      <c r="Q30" s="39"/>
      <c r="R30" s="45"/>
    </row>
    <row r="31" spans="1:18" ht="30" customHeight="1" outlineLevel="3" x14ac:dyDescent="0.25">
      <c r="A31" s="44"/>
      <c r="B31" s="141" t="s">
        <v>172</v>
      </c>
      <c r="C31" s="144"/>
      <c r="D31" s="144"/>
      <c r="E31" s="44" t="s">
        <v>48</v>
      </c>
      <c r="F31" s="145">
        <v>5</v>
      </c>
      <c r="G31" s="145">
        <v>3</v>
      </c>
      <c r="H31" s="145">
        <v>4</v>
      </c>
      <c r="I31" s="145">
        <v>2</v>
      </c>
      <c r="J31" s="145">
        <v>3</v>
      </c>
      <c r="K31" s="145">
        <v>4</v>
      </c>
      <c r="L31" s="145">
        <v>2</v>
      </c>
      <c r="M31" s="145">
        <v>2</v>
      </c>
      <c r="N31" s="148">
        <f t="shared" si="6"/>
        <v>25</v>
      </c>
      <c r="O31" s="140">
        <f>Материалы!O27</f>
        <v>0</v>
      </c>
      <c r="P31" s="140">
        <f>O31*N31</f>
        <v>0</v>
      </c>
      <c r="Q31" s="39"/>
      <c r="R31" s="45"/>
    </row>
    <row r="32" spans="1:18" ht="30" customHeight="1" outlineLevel="3" x14ac:dyDescent="0.25">
      <c r="A32" s="44"/>
      <c r="B32" s="141" t="s">
        <v>179</v>
      </c>
      <c r="C32" s="144"/>
      <c r="D32" s="144"/>
      <c r="E32" s="44" t="s">
        <v>48</v>
      </c>
      <c r="F32" s="145">
        <v>680</v>
      </c>
      <c r="G32" s="145">
        <v>652</v>
      </c>
      <c r="H32" s="145">
        <v>674</v>
      </c>
      <c r="I32" s="145">
        <v>612</v>
      </c>
      <c r="J32" s="145">
        <v>688</v>
      </c>
      <c r="K32" s="145">
        <v>674</v>
      </c>
      <c r="L32" s="145">
        <v>684</v>
      </c>
      <c r="M32" s="145">
        <v>416</v>
      </c>
      <c r="N32" s="148">
        <f t="shared" si="6"/>
        <v>5080</v>
      </c>
      <c r="O32" s="140">
        <f>Материалы!O28</f>
        <v>0</v>
      </c>
      <c r="P32" s="140">
        <f>O32*N32</f>
        <v>0</v>
      </c>
      <c r="Q32" s="39"/>
      <c r="R32" s="45"/>
    </row>
    <row r="33" spans="1:18" ht="30" customHeight="1" outlineLevel="3" x14ac:dyDescent="0.25">
      <c r="A33" s="44"/>
      <c r="B33" s="141" t="s">
        <v>180</v>
      </c>
      <c r="C33" s="144"/>
      <c r="D33" s="144"/>
      <c r="E33" s="44" t="s">
        <v>48</v>
      </c>
      <c r="F33" s="145">
        <v>718</v>
      </c>
      <c r="G33" s="145">
        <v>588</v>
      </c>
      <c r="H33" s="145">
        <v>732</v>
      </c>
      <c r="I33" s="145">
        <v>662</v>
      </c>
      <c r="J33" s="145">
        <v>514</v>
      </c>
      <c r="K33" s="145">
        <v>732</v>
      </c>
      <c r="L33" s="145">
        <v>588</v>
      </c>
      <c r="M33" s="145">
        <v>736</v>
      </c>
      <c r="N33" s="148">
        <f t="shared" si="6"/>
        <v>5270</v>
      </c>
      <c r="O33" s="140">
        <f>Материалы!O29</f>
        <v>0</v>
      </c>
      <c r="P33" s="140">
        <f t="shared" ref="P33" si="7">O33*N33</f>
        <v>0</v>
      </c>
      <c r="Q33" s="39"/>
      <c r="R33" s="45"/>
    </row>
    <row r="34" spans="1:18" ht="30" customHeight="1" outlineLevel="3" x14ac:dyDescent="0.25">
      <c r="A34" s="44"/>
      <c r="B34" s="141" t="s">
        <v>203</v>
      </c>
      <c r="C34" s="144"/>
      <c r="D34" s="144"/>
      <c r="E34" s="44" t="s">
        <v>48</v>
      </c>
      <c r="F34" s="145">
        <v>18</v>
      </c>
      <c r="G34" s="145">
        <v>15</v>
      </c>
      <c r="H34" s="145">
        <v>18</v>
      </c>
      <c r="I34" s="145">
        <v>15</v>
      </c>
      <c r="J34" s="145">
        <v>15</v>
      </c>
      <c r="K34" s="145">
        <v>18</v>
      </c>
      <c r="L34" s="145">
        <v>15</v>
      </c>
      <c r="M34" s="145">
        <v>12</v>
      </c>
      <c r="N34" s="148">
        <f t="shared" si="6"/>
        <v>126</v>
      </c>
      <c r="O34" s="140">
        <f>Материалы!O30</f>
        <v>0</v>
      </c>
      <c r="P34" s="140">
        <f t="shared" ref="P34:P36" si="8">O34*N34</f>
        <v>0</v>
      </c>
      <c r="Q34" s="39"/>
      <c r="R34" s="45"/>
    </row>
    <row r="35" spans="1:18" ht="30" customHeight="1" outlineLevel="3" x14ac:dyDescent="0.25">
      <c r="A35" s="44"/>
      <c r="B35" s="141" t="s">
        <v>185</v>
      </c>
      <c r="C35" s="144"/>
      <c r="D35" s="144"/>
      <c r="E35" s="44" t="s">
        <v>48</v>
      </c>
      <c r="F35" s="145">
        <v>216</v>
      </c>
      <c r="G35" s="145">
        <v>184</v>
      </c>
      <c r="H35" s="145">
        <v>224</v>
      </c>
      <c r="I35" s="145">
        <v>184</v>
      </c>
      <c r="J35" s="145">
        <v>184</v>
      </c>
      <c r="K35" s="145">
        <v>224</v>
      </c>
      <c r="L35" s="145">
        <v>184</v>
      </c>
      <c r="M35" s="145">
        <v>168</v>
      </c>
      <c r="N35" s="148">
        <f t="shared" si="6"/>
        <v>1568</v>
      </c>
      <c r="O35" s="140">
        <f>Материалы!O31</f>
        <v>0</v>
      </c>
      <c r="P35" s="140">
        <f t="shared" si="8"/>
        <v>0</v>
      </c>
      <c r="Q35" s="39"/>
      <c r="R35" s="45"/>
    </row>
    <row r="36" spans="1:18" ht="30.75" customHeight="1" outlineLevel="3" x14ac:dyDescent="0.25">
      <c r="A36" s="44"/>
      <c r="B36" s="141" t="s">
        <v>186</v>
      </c>
      <c r="C36" s="144"/>
      <c r="D36" s="144"/>
      <c r="E36" s="44" t="s">
        <v>48</v>
      </c>
      <c r="F36" s="145">
        <v>1058</v>
      </c>
      <c r="G36" s="145">
        <v>914</v>
      </c>
      <c r="H36" s="145">
        <v>1069</v>
      </c>
      <c r="I36" s="145">
        <v>968</v>
      </c>
      <c r="J36" s="145">
        <v>858</v>
      </c>
      <c r="K36" s="145">
        <v>1069</v>
      </c>
      <c r="L36" s="145">
        <v>930</v>
      </c>
      <c r="M36" s="145">
        <v>944</v>
      </c>
      <c r="N36" s="148">
        <f t="shared" si="6"/>
        <v>7810</v>
      </c>
      <c r="O36" s="140">
        <f>Материалы!O32</f>
        <v>0</v>
      </c>
      <c r="P36" s="140">
        <f t="shared" si="8"/>
        <v>0</v>
      </c>
      <c r="Q36" s="39"/>
      <c r="R36" s="45"/>
    </row>
    <row r="37" spans="1:18" ht="31.5" customHeight="1" outlineLevel="3" x14ac:dyDescent="0.25">
      <c r="A37" s="44"/>
      <c r="B37" s="141" t="s">
        <v>204</v>
      </c>
      <c r="C37" s="144"/>
      <c r="D37" s="144"/>
      <c r="E37" s="44" t="s">
        <v>48</v>
      </c>
      <c r="F37" s="145">
        <v>164</v>
      </c>
      <c r="G37" s="145">
        <v>132</v>
      </c>
      <c r="H37" s="145">
        <v>164</v>
      </c>
      <c r="I37" s="145">
        <v>132</v>
      </c>
      <c r="J37" s="145">
        <v>128</v>
      </c>
      <c r="K37" s="145">
        <v>164</v>
      </c>
      <c r="L37" s="145">
        <v>128</v>
      </c>
      <c r="M37" s="145">
        <v>124</v>
      </c>
      <c r="N37" s="148">
        <f t="shared" si="6"/>
        <v>1136</v>
      </c>
      <c r="O37" s="140">
        <f>Материалы!O33</f>
        <v>0</v>
      </c>
      <c r="P37" s="140">
        <f>O37*N37</f>
        <v>0</v>
      </c>
      <c r="Q37" s="39"/>
      <c r="R37" s="45"/>
    </row>
    <row r="38" spans="1:18" ht="30" customHeight="1" outlineLevel="3" x14ac:dyDescent="0.25">
      <c r="A38" s="44"/>
      <c r="B38" s="141" t="s">
        <v>205</v>
      </c>
      <c r="C38" s="144"/>
      <c r="D38" s="144"/>
      <c r="E38" s="44" t="s">
        <v>48</v>
      </c>
      <c r="F38" s="145">
        <v>8</v>
      </c>
      <c r="G38" s="145">
        <v>4</v>
      </c>
      <c r="H38" s="145">
        <v>4</v>
      </c>
      <c r="I38" s="145">
        <v>0</v>
      </c>
      <c r="J38" s="145">
        <v>4</v>
      </c>
      <c r="K38" s="145">
        <v>4</v>
      </c>
      <c r="L38" s="145">
        <v>0</v>
      </c>
      <c r="M38" s="145">
        <v>0</v>
      </c>
      <c r="N38" s="148">
        <f t="shared" si="6"/>
        <v>24</v>
      </c>
      <c r="O38" s="140">
        <f>Материалы!O34</f>
        <v>0</v>
      </c>
      <c r="P38" s="140">
        <f>O38*N38</f>
        <v>0</v>
      </c>
      <c r="Q38" s="39"/>
      <c r="R38" s="45"/>
    </row>
    <row r="39" spans="1:18" ht="15.75" outlineLevel="1" x14ac:dyDescent="0.25">
      <c r="A39" s="38" t="s">
        <v>152</v>
      </c>
      <c r="B39" s="37" t="s">
        <v>11</v>
      </c>
      <c r="C39" s="37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5"/>
      <c r="O39" s="35"/>
      <c r="P39" s="35"/>
      <c r="Q39" s="35"/>
      <c r="R39" s="35"/>
    </row>
    <row r="40" spans="1:18" ht="15.75" outlineLevel="2" x14ac:dyDescent="0.25">
      <c r="A40" s="10" t="s">
        <v>153</v>
      </c>
      <c r="B40" s="34" t="s">
        <v>11</v>
      </c>
      <c r="C40" s="34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2"/>
      <c r="O40" s="32"/>
      <c r="P40" s="32">
        <f>P41+P43</f>
        <v>0</v>
      </c>
      <c r="Q40" s="32"/>
      <c r="R40" s="32"/>
    </row>
    <row r="41" spans="1:18" ht="15.75" outlineLevel="3" x14ac:dyDescent="0.25">
      <c r="A41" s="26"/>
      <c r="B41" s="30" t="s">
        <v>7</v>
      </c>
      <c r="C41" s="122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1"/>
      <c r="O41" s="21"/>
      <c r="P41" s="21">
        <f>SUM(P42:P42)</f>
        <v>0</v>
      </c>
      <c r="Q41" s="21"/>
      <c r="R41" s="21"/>
    </row>
    <row r="42" spans="1:18" ht="15.75" outlineLevel="3" x14ac:dyDescent="0.25">
      <c r="A42" s="26"/>
      <c r="B42" s="25" t="s">
        <v>167</v>
      </c>
      <c r="C42" s="123"/>
      <c r="D42" s="24"/>
      <c r="E42" s="24" t="s">
        <v>5</v>
      </c>
      <c r="F42" s="24">
        <v>1</v>
      </c>
      <c r="G42" s="24">
        <v>1</v>
      </c>
      <c r="H42" s="24">
        <v>1</v>
      </c>
      <c r="I42" s="24">
        <v>1</v>
      </c>
      <c r="J42" s="24">
        <v>1</v>
      </c>
      <c r="K42" s="24">
        <v>1</v>
      </c>
      <c r="L42" s="24">
        <v>1</v>
      </c>
      <c r="M42" s="24">
        <v>1</v>
      </c>
      <c r="N42" s="21">
        <f>SUM(F42:M42)</f>
        <v>8</v>
      </c>
      <c r="O42" s="23">
        <f>Работа!O22</f>
        <v>0</v>
      </c>
      <c r="P42" s="22">
        <f>O42*N42</f>
        <v>0</v>
      </c>
      <c r="Q42" s="159"/>
      <c r="R42" s="22"/>
    </row>
    <row r="43" spans="1:18" ht="15.75" outlineLevel="3" x14ac:dyDescent="0.25">
      <c r="A43" s="19"/>
      <c r="B43" s="18" t="s">
        <v>4</v>
      </c>
      <c r="C43" s="18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16"/>
      <c r="O43" s="16"/>
      <c r="P43" s="16">
        <f>SUM(P44:P61)</f>
        <v>0</v>
      </c>
      <c r="Q43" s="16"/>
      <c r="R43" s="16"/>
    </row>
    <row r="44" spans="1:18" ht="30" customHeight="1" outlineLevel="3" x14ac:dyDescent="0.25">
      <c r="A44" s="44"/>
      <c r="B44" s="143" t="s">
        <v>208</v>
      </c>
      <c r="C44" s="144"/>
      <c r="D44" s="144"/>
      <c r="E44" s="44" t="s">
        <v>48</v>
      </c>
      <c r="F44" s="145">
        <v>0</v>
      </c>
      <c r="G44" s="145">
        <v>0</v>
      </c>
      <c r="H44" s="145">
        <v>0</v>
      </c>
      <c r="I44" s="145">
        <v>1</v>
      </c>
      <c r="J44" s="145">
        <v>0</v>
      </c>
      <c r="K44" s="145">
        <v>0</v>
      </c>
      <c r="L44" s="145">
        <v>0</v>
      </c>
      <c r="M44" s="145">
        <v>0</v>
      </c>
      <c r="N44" s="148">
        <f t="shared" ref="N44:N61" si="9">SUM(F44:M44)</f>
        <v>1</v>
      </c>
      <c r="O44" s="140">
        <f>Материалы!O37</f>
        <v>0</v>
      </c>
      <c r="P44" s="140">
        <f>O44*N44</f>
        <v>0</v>
      </c>
      <c r="Q44" s="158" t="s">
        <v>209</v>
      </c>
      <c r="R44" s="45"/>
    </row>
    <row r="45" spans="1:18" ht="89.25" customHeight="1" outlineLevel="3" x14ac:dyDescent="0.25">
      <c r="A45" s="44"/>
      <c r="B45" s="143" t="s">
        <v>210</v>
      </c>
      <c r="C45" s="144"/>
      <c r="D45" s="144"/>
      <c r="E45" s="44" t="s">
        <v>48</v>
      </c>
      <c r="F45" s="145">
        <v>1</v>
      </c>
      <c r="G45" s="145">
        <v>1</v>
      </c>
      <c r="H45" s="145">
        <v>1</v>
      </c>
      <c r="I45" s="145">
        <v>1</v>
      </c>
      <c r="J45" s="145">
        <v>1</v>
      </c>
      <c r="K45" s="145">
        <v>1</v>
      </c>
      <c r="L45" s="145">
        <v>1</v>
      </c>
      <c r="M45" s="145">
        <v>1</v>
      </c>
      <c r="N45" s="148">
        <f t="shared" si="9"/>
        <v>8</v>
      </c>
      <c r="O45" s="140">
        <f>Материалы!O38</f>
        <v>0</v>
      </c>
      <c r="P45" s="140">
        <f t="shared" ref="P45:P61" si="10">O45*N45</f>
        <v>0</v>
      </c>
      <c r="Q45" s="158" t="s">
        <v>211</v>
      </c>
      <c r="R45" s="45"/>
    </row>
    <row r="46" spans="1:18" ht="30" customHeight="1" outlineLevel="3" x14ac:dyDescent="0.25">
      <c r="A46" s="44"/>
      <c r="B46" s="143" t="s">
        <v>212</v>
      </c>
      <c r="C46" s="144"/>
      <c r="D46" s="144"/>
      <c r="E46" s="44" t="s">
        <v>48</v>
      </c>
      <c r="F46" s="145">
        <v>0</v>
      </c>
      <c r="G46" s="145">
        <v>0</v>
      </c>
      <c r="H46" s="145">
        <v>0</v>
      </c>
      <c r="I46" s="145">
        <v>2</v>
      </c>
      <c r="J46" s="145">
        <v>0</v>
      </c>
      <c r="K46" s="145">
        <v>0</v>
      </c>
      <c r="L46" s="145">
        <v>0</v>
      </c>
      <c r="M46" s="145">
        <v>0</v>
      </c>
      <c r="N46" s="148">
        <f t="shared" si="9"/>
        <v>2</v>
      </c>
      <c r="O46" s="140">
        <f>Материалы!O39</f>
        <v>0</v>
      </c>
      <c r="P46" s="140">
        <f t="shared" si="10"/>
        <v>0</v>
      </c>
      <c r="Q46" s="158" t="s">
        <v>209</v>
      </c>
      <c r="R46" s="45"/>
    </row>
    <row r="47" spans="1:18" ht="30" customHeight="1" outlineLevel="3" x14ac:dyDescent="0.25">
      <c r="A47" s="44"/>
      <c r="B47" s="143" t="s">
        <v>213</v>
      </c>
      <c r="C47" s="144"/>
      <c r="D47" s="144"/>
      <c r="E47" s="44" t="s">
        <v>48</v>
      </c>
      <c r="F47" s="145">
        <v>1</v>
      </c>
      <c r="G47" s="145">
        <v>1</v>
      </c>
      <c r="H47" s="145">
        <v>1</v>
      </c>
      <c r="I47" s="145">
        <v>1</v>
      </c>
      <c r="J47" s="145">
        <v>1</v>
      </c>
      <c r="K47" s="145">
        <v>1</v>
      </c>
      <c r="L47" s="145">
        <v>1</v>
      </c>
      <c r="M47" s="145">
        <v>1</v>
      </c>
      <c r="N47" s="148">
        <f t="shared" si="9"/>
        <v>8</v>
      </c>
      <c r="O47" s="140">
        <f>Материалы!O40</f>
        <v>0</v>
      </c>
      <c r="P47" s="140">
        <f t="shared" si="10"/>
        <v>0</v>
      </c>
      <c r="Q47" s="158" t="s">
        <v>211</v>
      </c>
      <c r="R47" s="45"/>
    </row>
    <row r="48" spans="1:18" ht="30" customHeight="1" outlineLevel="3" x14ac:dyDescent="0.25">
      <c r="A48" s="44"/>
      <c r="B48" s="143" t="s">
        <v>168</v>
      </c>
      <c r="C48" s="144"/>
      <c r="D48" s="144"/>
      <c r="E48" s="44" t="s">
        <v>48</v>
      </c>
      <c r="F48" s="145">
        <v>27</v>
      </c>
      <c r="G48" s="145">
        <v>23</v>
      </c>
      <c r="H48" s="145">
        <v>28</v>
      </c>
      <c r="I48" s="145">
        <v>23</v>
      </c>
      <c r="J48" s="145">
        <v>23</v>
      </c>
      <c r="K48" s="145">
        <v>28</v>
      </c>
      <c r="L48" s="145">
        <v>23</v>
      </c>
      <c r="M48" s="145">
        <v>21</v>
      </c>
      <c r="N48" s="148">
        <f t="shared" si="9"/>
        <v>196</v>
      </c>
      <c r="O48" s="140">
        <f>Материалы!O41</f>
        <v>0</v>
      </c>
      <c r="P48" s="140">
        <f t="shared" si="10"/>
        <v>0</v>
      </c>
      <c r="Q48" s="158" t="s">
        <v>188</v>
      </c>
      <c r="R48" s="45"/>
    </row>
    <row r="49" spans="1:18" ht="31.5" outlineLevel="3" x14ac:dyDescent="0.25">
      <c r="A49" s="44"/>
      <c r="B49" s="143" t="s">
        <v>169</v>
      </c>
      <c r="C49" s="143"/>
      <c r="D49" s="144"/>
      <c r="E49" s="44" t="s">
        <v>48</v>
      </c>
      <c r="F49" s="145">
        <v>3</v>
      </c>
      <c r="G49" s="145">
        <v>2</v>
      </c>
      <c r="H49" s="145">
        <v>3</v>
      </c>
      <c r="I49" s="145">
        <v>2</v>
      </c>
      <c r="J49" s="145">
        <v>2</v>
      </c>
      <c r="K49" s="145">
        <v>3</v>
      </c>
      <c r="L49" s="145">
        <v>2</v>
      </c>
      <c r="M49" s="145">
        <v>2</v>
      </c>
      <c r="N49" s="148">
        <f t="shared" si="9"/>
        <v>19</v>
      </c>
      <c r="O49" s="140">
        <f>Материалы!O42</f>
        <v>0</v>
      </c>
      <c r="P49" s="140">
        <f t="shared" si="10"/>
        <v>0</v>
      </c>
      <c r="Q49" s="39" t="s">
        <v>214</v>
      </c>
      <c r="R49" s="45"/>
    </row>
    <row r="50" spans="1:18" ht="30" customHeight="1" outlineLevel="3" x14ac:dyDescent="0.25">
      <c r="A50" s="44"/>
      <c r="B50" s="143" t="s">
        <v>215</v>
      </c>
      <c r="C50" s="144"/>
      <c r="D50" s="144"/>
      <c r="E50" s="44" t="s">
        <v>48</v>
      </c>
      <c r="F50" s="145">
        <v>2</v>
      </c>
      <c r="G50" s="145">
        <v>1</v>
      </c>
      <c r="H50" s="145">
        <v>1</v>
      </c>
      <c r="I50" s="145">
        <v>0</v>
      </c>
      <c r="J50" s="145">
        <v>1</v>
      </c>
      <c r="K50" s="145">
        <v>1</v>
      </c>
      <c r="L50" s="145">
        <v>0</v>
      </c>
      <c r="M50" s="145">
        <v>0</v>
      </c>
      <c r="N50" s="148">
        <f t="shared" si="9"/>
        <v>6</v>
      </c>
      <c r="O50" s="140">
        <f>Материалы!O43</f>
        <v>0</v>
      </c>
      <c r="P50" s="140">
        <f t="shared" si="10"/>
        <v>0</v>
      </c>
      <c r="Q50" s="39" t="s">
        <v>189</v>
      </c>
      <c r="R50" s="45"/>
    </row>
    <row r="51" spans="1:18" ht="30" customHeight="1" outlineLevel="3" x14ac:dyDescent="0.25">
      <c r="A51" s="44"/>
      <c r="B51" s="143" t="s">
        <v>216</v>
      </c>
      <c r="C51" s="144"/>
      <c r="D51" s="144"/>
      <c r="E51" s="44" t="s">
        <v>48</v>
      </c>
      <c r="F51" s="145">
        <v>2</v>
      </c>
      <c r="G51" s="145">
        <v>2</v>
      </c>
      <c r="H51" s="145">
        <v>3</v>
      </c>
      <c r="I51" s="145">
        <v>2</v>
      </c>
      <c r="J51" s="145">
        <v>1</v>
      </c>
      <c r="K51" s="145">
        <v>3</v>
      </c>
      <c r="L51" s="145">
        <v>2</v>
      </c>
      <c r="M51" s="145">
        <v>3</v>
      </c>
      <c r="N51" s="148">
        <f t="shared" si="9"/>
        <v>18</v>
      </c>
      <c r="O51" s="140">
        <f>Материалы!O44</f>
        <v>0</v>
      </c>
      <c r="P51" s="140">
        <f t="shared" si="10"/>
        <v>0</v>
      </c>
      <c r="Q51" s="39" t="s">
        <v>217</v>
      </c>
      <c r="R51" s="45"/>
    </row>
    <row r="52" spans="1:18" ht="30" customHeight="1" outlineLevel="3" x14ac:dyDescent="0.25">
      <c r="A52" s="44"/>
      <c r="B52" s="143" t="s">
        <v>218</v>
      </c>
      <c r="C52" s="144"/>
      <c r="D52" s="144"/>
      <c r="E52" s="44" t="s">
        <v>48</v>
      </c>
      <c r="F52" s="145">
        <v>1</v>
      </c>
      <c r="G52" s="145">
        <v>0</v>
      </c>
      <c r="H52" s="145">
        <v>0</v>
      </c>
      <c r="I52" s="145">
        <v>1</v>
      </c>
      <c r="J52" s="145">
        <v>0</v>
      </c>
      <c r="K52" s="145">
        <v>0</v>
      </c>
      <c r="L52" s="145">
        <v>0</v>
      </c>
      <c r="M52" s="145">
        <v>1</v>
      </c>
      <c r="N52" s="148">
        <f t="shared" si="9"/>
        <v>3</v>
      </c>
      <c r="O52" s="140">
        <f>Материалы!O45</f>
        <v>0</v>
      </c>
      <c r="P52" s="140">
        <f t="shared" si="10"/>
        <v>0</v>
      </c>
      <c r="Q52" s="39" t="s">
        <v>219</v>
      </c>
      <c r="R52" s="45"/>
    </row>
    <row r="53" spans="1:18" ht="30" customHeight="1" outlineLevel="3" x14ac:dyDescent="0.25">
      <c r="A53" s="44"/>
      <c r="B53" s="143" t="s">
        <v>220</v>
      </c>
      <c r="C53" s="144"/>
      <c r="D53" s="144"/>
      <c r="E53" s="44" t="s">
        <v>48</v>
      </c>
      <c r="F53" s="145">
        <v>2</v>
      </c>
      <c r="G53" s="145">
        <v>1</v>
      </c>
      <c r="H53" s="145">
        <v>1</v>
      </c>
      <c r="I53" s="145">
        <v>0</v>
      </c>
      <c r="J53" s="145">
        <v>1</v>
      </c>
      <c r="K53" s="145">
        <v>1</v>
      </c>
      <c r="L53" s="145">
        <v>0</v>
      </c>
      <c r="M53" s="145">
        <v>0</v>
      </c>
      <c r="N53" s="148">
        <f t="shared" si="9"/>
        <v>6</v>
      </c>
      <c r="O53" s="140">
        <f>Материалы!O46</f>
        <v>0</v>
      </c>
      <c r="P53" s="140">
        <f t="shared" si="10"/>
        <v>0</v>
      </c>
      <c r="Q53" s="39"/>
      <c r="R53" s="45"/>
    </row>
    <row r="54" spans="1:18" ht="30" customHeight="1" outlineLevel="3" x14ac:dyDescent="0.25">
      <c r="A54" s="44"/>
      <c r="B54" s="143" t="s">
        <v>170</v>
      </c>
      <c r="C54" s="144"/>
      <c r="D54" s="144"/>
      <c r="E54" s="44" t="s">
        <v>48</v>
      </c>
      <c r="F54" s="145">
        <v>5</v>
      </c>
      <c r="G54" s="145">
        <v>4</v>
      </c>
      <c r="H54" s="145">
        <v>5</v>
      </c>
      <c r="I54" s="145">
        <v>5</v>
      </c>
      <c r="J54" s="145">
        <v>4</v>
      </c>
      <c r="K54" s="145">
        <v>5</v>
      </c>
      <c r="L54" s="145">
        <v>5</v>
      </c>
      <c r="M54" s="145">
        <v>3</v>
      </c>
      <c r="N54" s="148">
        <f t="shared" si="9"/>
        <v>36</v>
      </c>
      <c r="O54" s="140">
        <f>Материалы!O47</f>
        <v>0</v>
      </c>
      <c r="P54" s="140">
        <f t="shared" si="10"/>
        <v>0</v>
      </c>
      <c r="Q54" s="39"/>
      <c r="R54" s="45"/>
    </row>
    <row r="55" spans="1:18" ht="30" customHeight="1" outlineLevel="3" x14ac:dyDescent="0.25">
      <c r="A55" s="44"/>
      <c r="B55" s="143" t="s">
        <v>171</v>
      </c>
      <c r="C55" s="144"/>
      <c r="D55" s="144"/>
      <c r="E55" s="44" t="s">
        <v>48</v>
      </c>
      <c r="F55" s="145">
        <v>1</v>
      </c>
      <c r="G55" s="145">
        <v>1</v>
      </c>
      <c r="H55" s="145">
        <v>1</v>
      </c>
      <c r="I55" s="145">
        <v>0</v>
      </c>
      <c r="J55" s="145">
        <v>1</v>
      </c>
      <c r="K55" s="145">
        <v>1</v>
      </c>
      <c r="L55" s="145">
        <v>0</v>
      </c>
      <c r="M55" s="145">
        <v>1</v>
      </c>
      <c r="N55" s="148">
        <f t="shared" si="9"/>
        <v>6</v>
      </c>
      <c r="O55" s="140">
        <f>Материалы!O48</f>
        <v>0</v>
      </c>
      <c r="P55" s="140">
        <f t="shared" si="10"/>
        <v>0</v>
      </c>
      <c r="Q55" s="39"/>
      <c r="R55" s="45"/>
    </row>
    <row r="56" spans="1:18" ht="30" customHeight="1" outlineLevel="3" x14ac:dyDescent="0.25">
      <c r="A56" s="44"/>
      <c r="B56" s="143" t="s">
        <v>221</v>
      </c>
      <c r="C56" s="144"/>
      <c r="D56" s="144"/>
      <c r="E56" s="44" t="s">
        <v>48</v>
      </c>
      <c r="F56" s="145">
        <v>1</v>
      </c>
      <c r="G56" s="145">
        <v>1</v>
      </c>
      <c r="H56" s="145">
        <v>1</v>
      </c>
      <c r="I56" s="145">
        <v>0</v>
      </c>
      <c r="J56" s="145">
        <v>1</v>
      </c>
      <c r="K56" s="145">
        <v>1</v>
      </c>
      <c r="L56" s="145">
        <v>1</v>
      </c>
      <c r="M56" s="145">
        <v>1</v>
      </c>
      <c r="N56" s="148">
        <f t="shared" si="9"/>
        <v>7</v>
      </c>
      <c r="O56" s="140">
        <f>Материалы!O49</f>
        <v>0</v>
      </c>
      <c r="P56" s="140">
        <f t="shared" si="10"/>
        <v>0</v>
      </c>
      <c r="Q56" s="39"/>
      <c r="R56" s="45"/>
    </row>
    <row r="57" spans="1:18" ht="31.5" customHeight="1" outlineLevel="3" x14ac:dyDescent="0.25">
      <c r="A57" s="44"/>
      <c r="B57" s="143" t="s">
        <v>173</v>
      </c>
      <c r="C57" s="144"/>
      <c r="D57" s="144"/>
      <c r="E57" s="44" t="s">
        <v>48</v>
      </c>
      <c r="F57" s="44"/>
      <c r="G57" s="44"/>
      <c r="H57" s="44"/>
      <c r="I57" s="44">
        <v>1</v>
      </c>
      <c r="J57" s="145"/>
      <c r="K57" s="44"/>
      <c r="L57" s="44"/>
      <c r="M57" s="145"/>
      <c r="N57" s="148">
        <f t="shared" si="9"/>
        <v>1</v>
      </c>
      <c r="O57" s="140">
        <f>Материалы!O50</f>
        <v>0</v>
      </c>
      <c r="P57" s="140">
        <f t="shared" si="10"/>
        <v>0</v>
      </c>
      <c r="Q57" s="39"/>
      <c r="R57" s="45"/>
    </row>
    <row r="58" spans="1:18" ht="31.5" customHeight="1" outlineLevel="3" x14ac:dyDescent="0.25">
      <c r="A58" s="44"/>
      <c r="B58" s="143" t="s">
        <v>181</v>
      </c>
      <c r="C58" s="144"/>
      <c r="D58" s="144"/>
      <c r="E58" s="44" t="s">
        <v>48</v>
      </c>
      <c r="F58" s="44">
        <v>84</v>
      </c>
      <c r="G58" s="44">
        <v>68</v>
      </c>
      <c r="H58" s="44">
        <v>84</v>
      </c>
      <c r="I58" s="44">
        <v>68</v>
      </c>
      <c r="J58" s="145">
        <v>66</v>
      </c>
      <c r="K58" s="44">
        <v>84</v>
      </c>
      <c r="L58" s="44">
        <v>66</v>
      </c>
      <c r="M58" s="145">
        <v>64</v>
      </c>
      <c r="N58" s="148">
        <f t="shared" si="9"/>
        <v>584</v>
      </c>
      <c r="O58" s="140">
        <f>Материалы!O51</f>
        <v>0</v>
      </c>
      <c r="P58" s="140">
        <f t="shared" si="10"/>
        <v>0</v>
      </c>
      <c r="Q58" s="39"/>
      <c r="R58" s="45"/>
    </row>
    <row r="59" spans="1:18" ht="31.5" customHeight="1" outlineLevel="3" x14ac:dyDescent="0.25">
      <c r="A59" s="44"/>
      <c r="B59" s="143" t="s">
        <v>182</v>
      </c>
      <c r="C59" s="144"/>
      <c r="D59" s="144"/>
      <c r="E59" s="44" t="s">
        <v>190</v>
      </c>
      <c r="F59" s="44">
        <v>68</v>
      </c>
      <c r="G59" s="44">
        <v>65.2</v>
      </c>
      <c r="H59" s="44">
        <v>67.400000000000006</v>
      </c>
      <c r="I59" s="44">
        <v>61.2</v>
      </c>
      <c r="J59" s="145">
        <v>68.8</v>
      </c>
      <c r="K59" s="44">
        <v>67.400000000000006</v>
      </c>
      <c r="L59" s="44">
        <v>68.400000000000006</v>
      </c>
      <c r="M59" s="145">
        <v>41.6</v>
      </c>
      <c r="N59" s="148">
        <f t="shared" si="9"/>
        <v>508</v>
      </c>
      <c r="O59" s="140">
        <f>Материалы!O52</f>
        <v>0</v>
      </c>
      <c r="P59" s="140">
        <f t="shared" si="10"/>
        <v>0</v>
      </c>
      <c r="Q59" s="39"/>
      <c r="R59" s="45"/>
    </row>
    <row r="60" spans="1:18" ht="31.5" customHeight="1" outlineLevel="3" x14ac:dyDescent="0.25">
      <c r="A60" s="44"/>
      <c r="B60" s="143" t="s">
        <v>222</v>
      </c>
      <c r="C60" s="144"/>
      <c r="D60" s="144"/>
      <c r="E60" s="44" t="s">
        <v>48</v>
      </c>
      <c r="F60" s="44">
        <v>6</v>
      </c>
      <c r="G60" s="44">
        <v>4</v>
      </c>
      <c r="H60" s="44">
        <v>6</v>
      </c>
      <c r="I60" s="44">
        <v>4</v>
      </c>
      <c r="J60" s="145">
        <v>4</v>
      </c>
      <c r="K60" s="44">
        <v>6</v>
      </c>
      <c r="L60" s="44">
        <v>4</v>
      </c>
      <c r="M60" s="145">
        <v>4</v>
      </c>
      <c r="N60" s="148">
        <f t="shared" si="9"/>
        <v>38</v>
      </c>
      <c r="O60" s="140">
        <f>Материалы!O53</f>
        <v>0</v>
      </c>
      <c r="P60" s="140">
        <f t="shared" si="10"/>
        <v>0</v>
      </c>
      <c r="Q60" s="39"/>
      <c r="R60" s="45"/>
    </row>
    <row r="61" spans="1:18" ht="31.5" customHeight="1" outlineLevel="3" x14ac:dyDescent="0.25">
      <c r="A61" s="44"/>
      <c r="B61" s="143" t="s">
        <v>184</v>
      </c>
      <c r="C61" s="144"/>
      <c r="D61" s="144"/>
      <c r="E61" s="44" t="s">
        <v>48</v>
      </c>
      <c r="F61" s="44">
        <v>1</v>
      </c>
      <c r="G61" s="44">
        <v>0</v>
      </c>
      <c r="H61" s="44">
        <v>0</v>
      </c>
      <c r="I61" s="44">
        <v>0</v>
      </c>
      <c r="J61" s="145">
        <v>0</v>
      </c>
      <c r="K61" s="44">
        <v>0</v>
      </c>
      <c r="L61" s="44">
        <v>0</v>
      </c>
      <c r="M61" s="145">
        <v>0</v>
      </c>
      <c r="N61" s="148">
        <f t="shared" si="9"/>
        <v>1</v>
      </c>
      <c r="O61" s="140">
        <f>Материалы!O54</f>
        <v>0</v>
      </c>
      <c r="P61" s="140">
        <f t="shared" si="10"/>
        <v>0</v>
      </c>
      <c r="Q61" s="39"/>
      <c r="R61" s="45"/>
    </row>
    <row r="62" spans="1:18" ht="15.75" outlineLevel="1" x14ac:dyDescent="0.25">
      <c r="A62" s="38" t="s">
        <v>154</v>
      </c>
      <c r="B62" s="37" t="s">
        <v>8</v>
      </c>
      <c r="C62" s="37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5"/>
      <c r="O62" s="35"/>
      <c r="P62" s="35"/>
      <c r="Q62" s="35"/>
      <c r="R62" s="35"/>
    </row>
    <row r="63" spans="1:18" s="31" customFormat="1" ht="15.75" outlineLevel="2" x14ac:dyDescent="0.25">
      <c r="A63" s="10" t="s">
        <v>155</v>
      </c>
      <c r="B63" s="34" t="s">
        <v>8</v>
      </c>
      <c r="C63" s="34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2"/>
      <c r="O63" s="32"/>
      <c r="P63" s="32">
        <f>P64+P66</f>
        <v>0</v>
      </c>
      <c r="Q63" s="32"/>
      <c r="R63" s="32"/>
    </row>
    <row r="64" spans="1:18" s="11" customFormat="1" ht="15.75" outlineLevel="3" x14ac:dyDescent="0.25">
      <c r="A64" s="28"/>
      <c r="B64" s="30" t="s">
        <v>7</v>
      </c>
      <c r="C64" s="122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1"/>
      <c r="O64" s="21"/>
      <c r="P64" s="21">
        <f>SUM(P65:P65)</f>
        <v>0</v>
      </c>
      <c r="Q64" s="21"/>
      <c r="R64" s="21"/>
    </row>
    <row r="65" spans="1:18" s="11" customFormat="1" ht="15.75" outlineLevel="3" x14ac:dyDescent="0.25">
      <c r="A65" s="28"/>
      <c r="B65" s="25" t="s">
        <v>6</v>
      </c>
      <c r="C65" s="123"/>
      <c r="D65" s="24"/>
      <c r="E65" s="24" t="s">
        <v>5</v>
      </c>
      <c r="F65" s="24">
        <v>1</v>
      </c>
      <c r="G65" s="24">
        <v>1</v>
      </c>
      <c r="H65" s="24">
        <v>1</v>
      </c>
      <c r="I65" s="24">
        <v>1</v>
      </c>
      <c r="J65" s="24">
        <v>1</v>
      </c>
      <c r="K65" s="24">
        <v>1</v>
      </c>
      <c r="L65" s="24">
        <v>1</v>
      </c>
      <c r="M65" s="24">
        <v>1</v>
      </c>
      <c r="N65" s="21">
        <f>SUM(F65:M65)</f>
        <v>8</v>
      </c>
      <c r="O65" s="23">
        <f>Работа!O26</f>
        <v>0</v>
      </c>
      <c r="P65" s="22">
        <f>O65*N65</f>
        <v>0</v>
      </c>
      <c r="Q65" s="21"/>
      <c r="R65" s="21"/>
    </row>
    <row r="66" spans="1:18" s="11" customFormat="1" ht="15.75" outlineLevel="3" x14ac:dyDescent="0.25">
      <c r="A66" s="20"/>
      <c r="B66" s="18" t="s">
        <v>4</v>
      </c>
      <c r="C66" s="124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6"/>
      <c r="O66" s="16"/>
      <c r="P66" s="16">
        <f>SUM(P67:P67)</f>
        <v>0</v>
      </c>
      <c r="Q66" s="16"/>
      <c r="R66" s="16"/>
    </row>
    <row r="67" spans="1:18" s="11" customFormat="1" ht="15.75" outlineLevel="3" x14ac:dyDescent="0.25">
      <c r="A67" s="15"/>
      <c r="B67" s="118" t="s">
        <v>3</v>
      </c>
      <c r="C67" s="118"/>
      <c r="D67" s="150"/>
      <c r="E67" s="15"/>
      <c r="F67" s="15"/>
      <c r="G67" s="15"/>
      <c r="H67" s="15"/>
      <c r="I67" s="15"/>
      <c r="J67" s="15"/>
      <c r="K67" s="15"/>
      <c r="L67" s="15"/>
      <c r="M67" s="15"/>
      <c r="N67" s="149"/>
      <c r="O67" s="13"/>
      <c r="P67" s="13">
        <f>O67*N67</f>
        <v>0</v>
      </c>
      <c r="Q67" s="12"/>
      <c r="R67" s="12"/>
    </row>
    <row r="68" spans="1:18" ht="15.75" x14ac:dyDescent="0.25">
      <c r="A68" s="10"/>
      <c r="B68" s="9"/>
      <c r="C68" s="9"/>
      <c r="D68" s="151"/>
      <c r="E68" s="6"/>
      <c r="F68" s="6"/>
      <c r="G68" s="6"/>
      <c r="H68" s="6"/>
      <c r="I68" s="6"/>
      <c r="J68" s="6"/>
      <c r="K68" s="6"/>
      <c r="L68" s="6"/>
      <c r="M68" s="6"/>
      <c r="N68" s="7"/>
      <c r="O68" s="8" t="s">
        <v>158</v>
      </c>
      <c r="P68" s="7">
        <f>P63+P40+P15</f>
        <v>0</v>
      </c>
      <c r="Q68" s="151"/>
      <c r="R68" s="6"/>
    </row>
    <row r="69" spans="1:18" ht="15.75" x14ac:dyDescent="0.25">
      <c r="A69" s="5"/>
      <c r="B69" s="4"/>
      <c r="C69" s="4"/>
      <c r="D69" s="152"/>
      <c r="E69" s="1"/>
      <c r="F69" s="1"/>
      <c r="G69" s="1"/>
      <c r="H69" s="1"/>
      <c r="I69" s="1"/>
      <c r="J69" s="1"/>
      <c r="K69" s="1"/>
      <c r="L69" s="1"/>
      <c r="M69" s="1"/>
      <c r="N69" s="2"/>
      <c r="O69" s="3" t="s">
        <v>1</v>
      </c>
      <c r="P69" s="2">
        <f>P64+P41+P16</f>
        <v>0</v>
      </c>
      <c r="Q69" s="152"/>
      <c r="R69" s="1"/>
    </row>
    <row r="70" spans="1:18" ht="15.75" x14ac:dyDescent="0.25">
      <c r="A70" s="5"/>
      <c r="B70" s="4"/>
      <c r="C70" s="4"/>
      <c r="D70" s="152"/>
      <c r="E70" s="1"/>
      <c r="F70" s="1"/>
      <c r="G70" s="1"/>
      <c r="H70" s="1"/>
      <c r="I70" s="1"/>
      <c r="J70" s="1"/>
      <c r="K70" s="1"/>
      <c r="L70" s="1"/>
      <c r="M70" s="1"/>
      <c r="N70" s="2"/>
      <c r="O70" s="3" t="s">
        <v>0</v>
      </c>
      <c r="P70" s="2">
        <f>P66+P43+P19</f>
        <v>0</v>
      </c>
      <c r="Q70" s="152"/>
      <c r="R70" s="1"/>
    </row>
    <row r="71" spans="1:18" ht="15.75" x14ac:dyDescent="0.25">
      <c r="A71" s="5"/>
      <c r="B71" s="4"/>
      <c r="C71" s="4"/>
      <c r="D71" s="152"/>
      <c r="E71" s="1"/>
      <c r="F71" s="1"/>
      <c r="G71" s="1"/>
      <c r="H71" s="1"/>
      <c r="I71" s="1"/>
      <c r="J71" s="1"/>
      <c r="K71" s="1"/>
      <c r="L71" s="1"/>
      <c r="M71" s="1"/>
      <c r="N71" s="2"/>
      <c r="O71" s="3" t="s">
        <v>146</v>
      </c>
      <c r="P71" s="2"/>
      <c r="Q71" s="152"/>
      <c r="R71" s="1"/>
    </row>
    <row r="73" spans="1:18" x14ac:dyDescent="0.25">
      <c r="B73" s="119" t="s">
        <v>129</v>
      </c>
      <c r="C73" s="119"/>
      <c r="D73" s="153"/>
    </row>
    <row r="74" spans="1:18" ht="15.75" x14ac:dyDescent="0.25">
      <c r="A74" s="125" t="s">
        <v>3</v>
      </c>
      <c r="B74" s="162" t="s">
        <v>128</v>
      </c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</row>
    <row r="75" spans="1:18" ht="15.75" x14ac:dyDescent="0.25">
      <c r="A75" s="125" t="s">
        <v>3</v>
      </c>
      <c r="B75" s="162" t="s">
        <v>147</v>
      </c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26"/>
    </row>
    <row r="76" spans="1:18" ht="15.75" x14ac:dyDescent="0.25">
      <c r="A76" s="31" t="s">
        <v>3</v>
      </c>
      <c r="B76" s="163" t="s">
        <v>148</v>
      </c>
      <c r="C76" s="163"/>
      <c r="D76" s="163"/>
      <c r="E76" s="163"/>
      <c r="F76" s="163"/>
      <c r="G76" s="163"/>
      <c r="H76" s="163"/>
      <c r="I76" s="163"/>
      <c r="J76" s="163"/>
      <c r="K76" s="163"/>
      <c r="L76" s="163"/>
      <c r="M76" s="163"/>
      <c r="N76" s="163"/>
      <c r="O76" s="163"/>
      <c r="P76" s="163"/>
      <c r="Q76" s="163"/>
      <c r="R76" s="127"/>
    </row>
    <row r="77" spans="1:18" ht="15.75" x14ac:dyDescent="0.25">
      <c r="A77" s="125" t="s">
        <v>3</v>
      </c>
      <c r="B77" s="164" t="s">
        <v>149</v>
      </c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  <c r="P77" s="164"/>
      <c r="Q77" s="164"/>
      <c r="R77" s="164"/>
    </row>
    <row r="78" spans="1:18" ht="15.75" x14ac:dyDescent="0.25">
      <c r="A78" s="160" t="s">
        <v>3</v>
      </c>
      <c r="B78" s="161" t="s">
        <v>223</v>
      </c>
    </row>
  </sheetData>
  <mergeCells count="4">
    <mergeCell ref="B75:Q75"/>
    <mergeCell ref="B76:Q76"/>
    <mergeCell ref="B77:R77"/>
    <mergeCell ref="B74:Q74"/>
  </mergeCells>
  <phoneticPr fontId="2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CD24C-92BE-4E52-BF04-BEB2D376280F}">
  <sheetPr>
    <tabColor rgb="FFFFC000"/>
  </sheetPr>
  <dimension ref="A1:U34"/>
  <sheetViews>
    <sheetView zoomScale="55" zoomScaleNormal="55" workbookViewId="0">
      <selection activeCell="O17" sqref="O17:O26"/>
    </sheetView>
  </sheetViews>
  <sheetFormatPr defaultRowHeight="15" outlineLevelRow="3" x14ac:dyDescent="0.25"/>
  <cols>
    <col min="1" max="1" width="13.140625" customWidth="1"/>
    <col min="2" max="2" width="81.85546875" style="57" customWidth="1"/>
    <col min="3" max="3" width="26.28515625" style="57" customWidth="1"/>
    <col min="4" max="4" width="33.28515625" style="154" customWidth="1"/>
    <col min="5" max="5" width="11.140625" style="57" customWidth="1"/>
    <col min="6" max="13" width="18" style="57" customWidth="1"/>
    <col min="14" max="14" width="18" style="121" customWidth="1"/>
    <col min="15" max="15" width="12" style="57" customWidth="1"/>
    <col min="16" max="16" width="23.28515625" customWidth="1"/>
    <col min="17" max="17" width="24.7109375" style="154" customWidth="1"/>
    <col min="18" max="18" width="32.7109375" customWidth="1"/>
  </cols>
  <sheetData>
    <row r="1" spans="1:21" s="133" customFormat="1" ht="15.75" x14ac:dyDescent="0.25">
      <c r="A1" s="131"/>
      <c r="B1" s="132"/>
      <c r="C1" s="137"/>
      <c r="D1" s="155"/>
      <c r="N1" s="136"/>
      <c r="Q1" s="155"/>
      <c r="R1" s="134" t="s">
        <v>159</v>
      </c>
      <c r="U1" s="134"/>
    </row>
    <row r="2" spans="1:21" s="133" customFormat="1" ht="15.75" x14ac:dyDescent="0.25">
      <c r="A2" s="131"/>
      <c r="B2" s="132"/>
      <c r="C2" s="137"/>
      <c r="D2" s="155"/>
      <c r="N2" s="136"/>
      <c r="Q2" s="155"/>
      <c r="R2" s="134" t="s">
        <v>160</v>
      </c>
      <c r="U2" s="134"/>
    </row>
    <row r="3" spans="1:21" s="133" customFormat="1" ht="15.75" x14ac:dyDescent="0.25">
      <c r="A3" s="131"/>
      <c r="B3" s="135" t="s">
        <v>161</v>
      </c>
      <c r="C3" s="137"/>
      <c r="D3" s="156" t="s">
        <v>162</v>
      </c>
      <c r="N3" s="136"/>
      <c r="P3" s="136" t="s">
        <v>163</v>
      </c>
      <c r="Q3" s="155"/>
      <c r="S3" s="136"/>
    </row>
    <row r="4" spans="1:21" s="133" customFormat="1" ht="15.75" x14ac:dyDescent="0.25">
      <c r="A4" s="131"/>
      <c r="B4" s="132"/>
      <c r="C4" s="137"/>
      <c r="D4" s="155"/>
      <c r="N4" s="136"/>
      <c r="Q4" s="155"/>
    </row>
    <row r="5" spans="1:21" s="133" customFormat="1" ht="15.75" x14ac:dyDescent="0.25">
      <c r="A5" s="131"/>
      <c r="B5" s="132"/>
      <c r="C5" s="137"/>
      <c r="D5" s="155"/>
      <c r="N5" s="136"/>
      <c r="Q5" s="155"/>
    </row>
    <row r="6" spans="1:21" s="133" customFormat="1" ht="15.75" x14ac:dyDescent="0.25">
      <c r="A6" s="131"/>
      <c r="B6" s="133" t="s">
        <v>164</v>
      </c>
      <c r="C6" s="137"/>
      <c r="D6" s="155"/>
      <c r="N6" s="136"/>
      <c r="Q6" s="155"/>
    </row>
    <row r="8" spans="1:21" s="130" customFormat="1" ht="15.75" x14ac:dyDescent="0.25">
      <c r="A8" s="129"/>
      <c r="C8" s="138"/>
      <c r="D8" s="156"/>
      <c r="E8" s="130" t="s">
        <v>225</v>
      </c>
      <c r="Q8" s="156"/>
    </row>
    <row r="9" spans="1:21" s="130" customFormat="1" ht="15.75" x14ac:dyDescent="0.25">
      <c r="A9" s="129"/>
      <c r="C9" s="138"/>
      <c r="D9" s="156"/>
      <c r="E9" s="130" t="s">
        <v>192</v>
      </c>
      <c r="Q9" s="156"/>
    </row>
    <row r="11" spans="1:21" ht="31.5" customHeight="1" x14ac:dyDescent="0.25">
      <c r="A11" s="55" t="s">
        <v>28</v>
      </c>
      <c r="B11" s="54" t="s">
        <v>27</v>
      </c>
      <c r="C11" s="54" t="s">
        <v>139</v>
      </c>
      <c r="D11" s="54" t="s">
        <v>140</v>
      </c>
      <c r="E11" s="54" t="s">
        <v>26</v>
      </c>
      <c r="F11" s="142" t="s">
        <v>193</v>
      </c>
      <c r="G11" s="142" t="s">
        <v>194</v>
      </c>
      <c r="H11" s="142" t="s">
        <v>195</v>
      </c>
      <c r="I11" s="142" t="s">
        <v>196</v>
      </c>
      <c r="J11" s="142" t="s">
        <v>197</v>
      </c>
      <c r="K11" s="142" t="s">
        <v>198</v>
      </c>
      <c r="L11" s="142" t="s">
        <v>199</v>
      </c>
      <c r="M11" s="142" t="s">
        <v>200</v>
      </c>
      <c r="N11" s="53" t="s">
        <v>25</v>
      </c>
      <c r="O11" s="53" t="s">
        <v>24</v>
      </c>
      <c r="P11" s="53" t="s">
        <v>23</v>
      </c>
      <c r="Q11" s="53" t="s">
        <v>22</v>
      </c>
      <c r="R11" s="53" t="s">
        <v>157</v>
      </c>
    </row>
    <row r="12" spans="1:21" ht="15.75" x14ac:dyDescent="0.25">
      <c r="A12" s="52">
        <v>11</v>
      </c>
      <c r="B12" s="51" t="s">
        <v>21</v>
      </c>
      <c r="C12" s="51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49"/>
      <c r="O12" s="49"/>
      <c r="P12" s="49"/>
      <c r="Q12" s="49"/>
      <c r="R12" s="49"/>
    </row>
    <row r="13" spans="1:21" ht="15.75" x14ac:dyDescent="0.25">
      <c r="A13" s="128" t="s">
        <v>156</v>
      </c>
      <c r="B13" s="30" t="s">
        <v>19</v>
      </c>
      <c r="C13" s="30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21"/>
      <c r="O13" s="21"/>
      <c r="P13" s="21"/>
      <c r="Q13" s="21"/>
      <c r="R13" s="21"/>
    </row>
    <row r="14" spans="1:21" ht="15.75" outlineLevel="1" x14ac:dyDescent="0.25">
      <c r="A14" s="38" t="s">
        <v>150</v>
      </c>
      <c r="B14" s="37" t="s">
        <v>16</v>
      </c>
      <c r="C14" s="37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5"/>
      <c r="O14" s="35"/>
      <c r="P14" s="35"/>
      <c r="Q14" s="35"/>
      <c r="R14" s="35"/>
    </row>
    <row r="15" spans="1:21" ht="15.75" outlineLevel="2" x14ac:dyDescent="0.25">
      <c r="A15" s="10" t="s">
        <v>151</v>
      </c>
      <c r="B15" s="34" t="s">
        <v>16</v>
      </c>
      <c r="C15" s="3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2"/>
      <c r="O15" s="32"/>
      <c r="P15" s="32"/>
      <c r="Q15" s="32"/>
      <c r="R15" s="32"/>
    </row>
    <row r="16" spans="1:21" ht="15.75" outlineLevel="3" x14ac:dyDescent="0.25">
      <c r="A16" s="26"/>
      <c r="B16" s="30" t="s">
        <v>7</v>
      </c>
      <c r="C16" s="122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1"/>
      <c r="O16" s="21"/>
      <c r="P16" s="21"/>
      <c r="Q16" s="21"/>
      <c r="R16" s="21"/>
    </row>
    <row r="17" spans="1:18" ht="15.75" outlineLevel="3" x14ac:dyDescent="0.25">
      <c r="A17" s="26"/>
      <c r="B17" s="25" t="s">
        <v>16</v>
      </c>
      <c r="C17" s="123"/>
      <c r="D17" s="24"/>
      <c r="E17" s="24" t="s">
        <v>14</v>
      </c>
      <c r="F17" s="157">
        <v>1371</v>
      </c>
      <c r="G17" s="157">
        <v>1090</v>
      </c>
      <c r="H17" s="157">
        <v>1332</v>
      </c>
      <c r="I17" s="157">
        <v>1067</v>
      </c>
      <c r="J17" s="157">
        <v>1026</v>
      </c>
      <c r="K17" s="157">
        <v>1338</v>
      </c>
      <c r="L17" s="157">
        <v>1126</v>
      </c>
      <c r="M17" s="157">
        <v>908</v>
      </c>
      <c r="N17" s="21">
        <f>SUM(F17:M17)</f>
        <v>9258</v>
      </c>
      <c r="O17" s="23"/>
      <c r="P17" s="22">
        <f>O17*N17</f>
        <v>0</v>
      </c>
      <c r="Q17" s="21"/>
      <c r="R17" s="21"/>
    </row>
    <row r="18" spans="1:18" ht="15.75" outlineLevel="3" x14ac:dyDescent="0.25">
      <c r="A18" s="26"/>
      <c r="B18" s="25" t="s">
        <v>130</v>
      </c>
      <c r="C18" s="123"/>
      <c r="D18" s="24"/>
      <c r="E18" s="24" t="s">
        <v>14</v>
      </c>
      <c r="F18" s="157">
        <v>749</v>
      </c>
      <c r="G18" s="157">
        <v>620</v>
      </c>
      <c r="H18" s="157">
        <v>703</v>
      </c>
      <c r="I18" s="157">
        <v>637</v>
      </c>
      <c r="J18" s="157">
        <v>601</v>
      </c>
      <c r="K18" s="157">
        <v>703</v>
      </c>
      <c r="L18" s="157">
        <v>636</v>
      </c>
      <c r="M18" s="157">
        <v>576</v>
      </c>
      <c r="N18" s="21">
        <f>SUM(F18:M18)</f>
        <v>5225</v>
      </c>
      <c r="O18" s="23"/>
      <c r="P18" s="22">
        <f t="shared" ref="P18" si="0">O18*N18</f>
        <v>0</v>
      </c>
      <c r="Q18" s="21"/>
      <c r="R18" s="21"/>
    </row>
    <row r="19" spans="1:18" ht="15.75" outlineLevel="1" x14ac:dyDescent="0.25">
      <c r="A19" s="38" t="s">
        <v>152</v>
      </c>
      <c r="B19" s="37" t="s">
        <v>11</v>
      </c>
      <c r="C19" s="37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5"/>
      <c r="O19" s="35"/>
      <c r="P19" s="35"/>
      <c r="Q19" s="35"/>
      <c r="R19" s="35"/>
    </row>
    <row r="20" spans="1:18" ht="15.75" outlineLevel="2" x14ac:dyDescent="0.25">
      <c r="A20" s="10" t="s">
        <v>153</v>
      </c>
      <c r="B20" s="34" t="s">
        <v>11</v>
      </c>
      <c r="C20" s="34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2"/>
      <c r="O20" s="32"/>
      <c r="P20" s="32"/>
      <c r="Q20" s="32"/>
      <c r="R20" s="32"/>
    </row>
    <row r="21" spans="1:18" ht="15.75" outlineLevel="3" x14ac:dyDescent="0.25">
      <c r="A21" s="26"/>
      <c r="B21" s="30" t="s">
        <v>7</v>
      </c>
      <c r="C21" s="122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1"/>
      <c r="O21" s="21"/>
      <c r="P21" s="21"/>
      <c r="Q21" s="21"/>
      <c r="R21" s="21"/>
    </row>
    <row r="22" spans="1:18" ht="15.75" outlineLevel="3" x14ac:dyDescent="0.25">
      <c r="A22" s="26"/>
      <c r="B22" s="25" t="s">
        <v>167</v>
      </c>
      <c r="C22" s="123"/>
      <c r="D22" s="24"/>
      <c r="E22" s="24" t="s">
        <v>5</v>
      </c>
      <c r="F22" s="24">
        <v>1</v>
      </c>
      <c r="G22" s="24">
        <v>1</v>
      </c>
      <c r="H22" s="24">
        <v>1</v>
      </c>
      <c r="I22" s="24">
        <v>1</v>
      </c>
      <c r="J22" s="24">
        <v>1</v>
      </c>
      <c r="K22" s="24">
        <v>1</v>
      </c>
      <c r="L22" s="24">
        <v>1</v>
      </c>
      <c r="M22" s="24">
        <v>1</v>
      </c>
      <c r="N22" s="21">
        <f>SUM(F22:M22)</f>
        <v>8</v>
      </c>
      <c r="O22" s="23"/>
      <c r="P22" s="22">
        <f>O22*N22</f>
        <v>0</v>
      </c>
      <c r="Q22" s="159"/>
      <c r="R22" s="22"/>
    </row>
    <row r="23" spans="1:18" ht="15.75" outlineLevel="1" x14ac:dyDescent="0.25">
      <c r="A23" s="38" t="s">
        <v>154</v>
      </c>
      <c r="B23" s="37" t="s">
        <v>8</v>
      </c>
      <c r="C23" s="37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5"/>
      <c r="O23" s="35"/>
      <c r="P23" s="35"/>
      <c r="Q23" s="35"/>
      <c r="R23" s="35"/>
    </row>
    <row r="24" spans="1:18" s="31" customFormat="1" ht="15.75" outlineLevel="2" x14ac:dyDescent="0.25">
      <c r="A24" s="10" t="s">
        <v>155</v>
      </c>
      <c r="B24" s="34" t="s">
        <v>8</v>
      </c>
      <c r="C24" s="34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2"/>
      <c r="O24" s="32"/>
      <c r="P24" s="32"/>
      <c r="Q24" s="32"/>
      <c r="R24" s="32"/>
    </row>
    <row r="25" spans="1:18" s="11" customFormat="1" ht="15.75" outlineLevel="3" x14ac:dyDescent="0.25">
      <c r="A25" s="28"/>
      <c r="B25" s="30" t="s">
        <v>7</v>
      </c>
      <c r="C25" s="122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1"/>
      <c r="O25" s="21"/>
      <c r="P25" s="21"/>
      <c r="Q25" s="21"/>
      <c r="R25" s="21"/>
    </row>
    <row r="26" spans="1:18" s="11" customFormat="1" ht="15.75" outlineLevel="3" x14ac:dyDescent="0.25">
      <c r="A26" s="28"/>
      <c r="B26" s="25" t="s">
        <v>6</v>
      </c>
      <c r="C26" s="123"/>
      <c r="D26" s="24"/>
      <c r="E26" s="24" t="s">
        <v>5</v>
      </c>
      <c r="F26" s="24">
        <v>1</v>
      </c>
      <c r="G26" s="24">
        <v>1</v>
      </c>
      <c r="H26" s="24">
        <v>1</v>
      </c>
      <c r="I26" s="24">
        <v>1</v>
      </c>
      <c r="J26" s="24">
        <v>1</v>
      </c>
      <c r="K26" s="24">
        <v>1</v>
      </c>
      <c r="L26" s="24">
        <v>1</v>
      </c>
      <c r="M26" s="24">
        <v>1</v>
      </c>
      <c r="N26" s="21">
        <f>SUM(F26:M26)</f>
        <v>8</v>
      </c>
      <c r="O26" s="23"/>
      <c r="P26" s="22">
        <f>O26*N26</f>
        <v>0</v>
      </c>
      <c r="Q26" s="21"/>
      <c r="R26" s="21"/>
    </row>
    <row r="27" spans="1:18" ht="15.75" x14ac:dyDescent="0.25">
      <c r="A27" s="10"/>
      <c r="B27" s="9"/>
      <c r="C27" s="9"/>
      <c r="D27" s="151"/>
      <c r="E27" s="6"/>
      <c r="F27" s="6"/>
      <c r="G27" s="6"/>
      <c r="H27" s="6"/>
      <c r="I27" s="6"/>
      <c r="J27" s="6"/>
      <c r="K27" s="6"/>
      <c r="L27" s="6"/>
      <c r="M27" s="6"/>
      <c r="N27" s="7"/>
      <c r="O27" s="8" t="s">
        <v>224</v>
      </c>
      <c r="P27" s="7">
        <f>SUM(P17:P26)</f>
        <v>0</v>
      </c>
      <c r="Q27" s="151"/>
      <c r="R27" s="6"/>
    </row>
    <row r="29" spans="1:18" x14ac:dyDescent="0.25">
      <c r="B29" s="119" t="s">
        <v>129</v>
      </c>
      <c r="C29" s="119"/>
      <c r="D29" s="153"/>
    </row>
    <row r="30" spans="1:18" ht="15.75" x14ac:dyDescent="0.25">
      <c r="A30" s="125" t="s">
        <v>3</v>
      </c>
      <c r="B30" s="162" t="s">
        <v>128</v>
      </c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</row>
    <row r="31" spans="1:18" ht="15.75" x14ac:dyDescent="0.25">
      <c r="A31" s="125" t="s">
        <v>3</v>
      </c>
      <c r="B31" s="162" t="s">
        <v>147</v>
      </c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26"/>
    </row>
    <row r="32" spans="1:18" ht="15.75" x14ac:dyDescent="0.25">
      <c r="A32" s="31" t="s">
        <v>3</v>
      </c>
      <c r="B32" s="163" t="s">
        <v>148</v>
      </c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27"/>
    </row>
    <row r="33" spans="1:18" ht="15.75" x14ac:dyDescent="0.25">
      <c r="A33" s="125" t="s">
        <v>3</v>
      </c>
      <c r="B33" s="164" t="s">
        <v>149</v>
      </c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</row>
    <row r="34" spans="1:18" ht="15.75" x14ac:dyDescent="0.25">
      <c r="A34" s="160" t="s">
        <v>3</v>
      </c>
      <c r="B34" s="161" t="s">
        <v>223</v>
      </c>
    </row>
  </sheetData>
  <mergeCells count="4">
    <mergeCell ref="B30:Q30"/>
    <mergeCell ref="B31:Q31"/>
    <mergeCell ref="B32:Q32"/>
    <mergeCell ref="B33:R3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38D84-834B-468C-9766-249371D56A41}">
  <sheetPr>
    <tabColor rgb="FFFFC000"/>
  </sheetPr>
  <dimension ref="A1:U62"/>
  <sheetViews>
    <sheetView topLeftCell="A40" zoomScale="55" zoomScaleNormal="55" workbookViewId="0">
      <selection activeCell="B88" sqref="B87:B88"/>
    </sheetView>
  </sheetViews>
  <sheetFormatPr defaultRowHeight="15" outlineLevelRow="3" x14ac:dyDescent="0.25"/>
  <cols>
    <col min="1" max="1" width="13.140625" customWidth="1"/>
    <col min="2" max="2" width="81.85546875" style="57" customWidth="1"/>
    <col min="3" max="3" width="26.28515625" style="57" customWidth="1"/>
    <col min="4" max="4" width="33.28515625" style="154" customWidth="1"/>
    <col min="5" max="5" width="11.140625" style="57" customWidth="1"/>
    <col min="6" max="13" width="18" style="57" customWidth="1"/>
    <col min="14" max="14" width="18" style="121" customWidth="1"/>
    <col min="15" max="15" width="12" style="57" customWidth="1"/>
    <col min="16" max="16" width="23.28515625" customWidth="1"/>
    <col min="17" max="17" width="24.7109375" style="154" customWidth="1"/>
    <col min="18" max="18" width="32.7109375" customWidth="1"/>
  </cols>
  <sheetData>
    <row r="1" spans="1:21" s="133" customFormat="1" ht="15.75" x14ac:dyDescent="0.25">
      <c r="A1" s="131"/>
      <c r="B1" s="132"/>
      <c r="C1" s="137"/>
      <c r="D1" s="155"/>
      <c r="N1" s="136"/>
      <c r="Q1" s="155"/>
      <c r="R1" s="134" t="s">
        <v>159</v>
      </c>
      <c r="U1" s="134"/>
    </row>
    <row r="2" spans="1:21" s="133" customFormat="1" ht="15.75" x14ac:dyDescent="0.25">
      <c r="A2" s="131"/>
      <c r="B2" s="132"/>
      <c r="C2" s="137"/>
      <c r="D2" s="155"/>
      <c r="N2" s="136"/>
      <c r="Q2" s="155"/>
      <c r="R2" s="134" t="s">
        <v>160</v>
      </c>
      <c r="U2" s="134"/>
    </row>
    <row r="3" spans="1:21" s="133" customFormat="1" ht="15.75" x14ac:dyDescent="0.25">
      <c r="A3" s="131"/>
      <c r="B3" s="135" t="s">
        <v>161</v>
      </c>
      <c r="C3" s="137"/>
      <c r="D3" s="156" t="s">
        <v>162</v>
      </c>
      <c r="N3" s="136"/>
      <c r="P3" s="136" t="s">
        <v>163</v>
      </c>
      <c r="Q3" s="155"/>
      <c r="S3" s="136"/>
    </row>
    <row r="4" spans="1:21" s="133" customFormat="1" ht="15.75" x14ac:dyDescent="0.25">
      <c r="A4" s="131"/>
      <c r="B4" s="132"/>
      <c r="C4" s="137"/>
      <c r="D4" s="155"/>
      <c r="N4" s="136"/>
      <c r="Q4" s="155"/>
    </row>
    <row r="5" spans="1:21" s="133" customFormat="1" ht="15.75" x14ac:dyDescent="0.25">
      <c r="A5" s="131"/>
      <c r="B5" s="132"/>
      <c r="C5" s="137"/>
      <c r="D5" s="155"/>
      <c r="N5" s="136"/>
      <c r="Q5" s="155"/>
    </row>
    <row r="6" spans="1:21" s="133" customFormat="1" ht="15.75" x14ac:dyDescent="0.25">
      <c r="A6" s="131"/>
      <c r="B6" s="133" t="s">
        <v>164</v>
      </c>
      <c r="C6" s="137"/>
      <c r="D6" s="155"/>
      <c r="N6" s="136"/>
      <c r="Q6" s="155"/>
    </row>
    <row r="8" spans="1:21" s="130" customFormat="1" ht="15.75" x14ac:dyDescent="0.25">
      <c r="A8" s="129"/>
      <c r="C8" s="138"/>
      <c r="D8" s="156"/>
      <c r="E8" s="130" t="s">
        <v>227</v>
      </c>
      <c r="Q8" s="156"/>
    </row>
    <row r="9" spans="1:21" s="130" customFormat="1" ht="15.75" x14ac:dyDescent="0.25">
      <c r="A9" s="129"/>
      <c r="C9" s="138"/>
      <c r="D9" s="156"/>
      <c r="E9" s="130" t="s">
        <v>192</v>
      </c>
      <c r="Q9" s="156"/>
    </row>
    <row r="11" spans="1:21" ht="31.5" customHeight="1" x14ac:dyDescent="0.25">
      <c r="A11" s="55" t="s">
        <v>28</v>
      </c>
      <c r="B11" s="54" t="s">
        <v>27</v>
      </c>
      <c r="C11" s="54" t="s">
        <v>139</v>
      </c>
      <c r="D11" s="54" t="s">
        <v>140</v>
      </c>
      <c r="E11" s="54" t="s">
        <v>26</v>
      </c>
      <c r="F11" s="142" t="s">
        <v>193</v>
      </c>
      <c r="G11" s="142" t="s">
        <v>194</v>
      </c>
      <c r="H11" s="142" t="s">
        <v>195</v>
      </c>
      <c r="I11" s="142" t="s">
        <v>196</v>
      </c>
      <c r="J11" s="142" t="s">
        <v>197</v>
      </c>
      <c r="K11" s="142" t="s">
        <v>198</v>
      </c>
      <c r="L11" s="142" t="s">
        <v>199</v>
      </c>
      <c r="M11" s="142" t="s">
        <v>200</v>
      </c>
      <c r="N11" s="53" t="s">
        <v>25</v>
      </c>
      <c r="O11" s="53" t="s">
        <v>24</v>
      </c>
      <c r="P11" s="53" t="s">
        <v>23</v>
      </c>
      <c r="Q11" s="53" t="s">
        <v>22</v>
      </c>
      <c r="R11" s="53" t="s">
        <v>157</v>
      </c>
    </row>
    <row r="12" spans="1:21" ht="15.75" x14ac:dyDescent="0.25">
      <c r="A12" s="52">
        <v>11</v>
      </c>
      <c r="B12" s="51" t="s">
        <v>21</v>
      </c>
      <c r="C12" s="51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49"/>
      <c r="O12" s="49"/>
      <c r="P12" s="49"/>
      <c r="Q12" s="49"/>
      <c r="R12" s="49"/>
    </row>
    <row r="13" spans="1:21" ht="15.75" x14ac:dyDescent="0.25">
      <c r="A13" s="128" t="s">
        <v>156</v>
      </c>
      <c r="B13" s="30" t="s">
        <v>19</v>
      </c>
      <c r="C13" s="30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21"/>
      <c r="O13" s="21"/>
      <c r="P13" s="21"/>
      <c r="Q13" s="21"/>
      <c r="R13" s="21"/>
    </row>
    <row r="14" spans="1:21" ht="15.75" outlineLevel="1" x14ac:dyDescent="0.25">
      <c r="A14" s="38" t="s">
        <v>150</v>
      </c>
      <c r="B14" s="37" t="s">
        <v>16</v>
      </c>
      <c r="C14" s="37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5"/>
      <c r="O14" s="35"/>
      <c r="P14" s="35"/>
      <c r="Q14" s="35"/>
      <c r="R14" s="35"/>
    </row>
    <row r="15" spans="1:21" ht="15.75" outlineLevel="2" x14ac:dyDescent="0.25">
      <c r="A15" s="10" t="s">
        <v>151</v>
      </c>
      <c r="B15" s="34" t="s">
        <v>16</v>
      </c>
      <c r="C15" s="3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2"/>
      <c r="O15" s="32"/>
      <c r="P15" s="32"/>
      <c r="Q15" s="32"/>
      <c r="R15" s="32"/>
    </row>
    <row r="16" spans="1:21" ht="100.9" customHeight="1" outlineLevel="3" x14ac:dyDescent="0.25">
      <c r="A16" s="44"/>
      <c r="B16" s="43" t="s">
        <v>141</v>
      </c>
      <c r="C16" s="43"/>
      <c r="D16" s="139" t="s">
        <v>174</v>
      </c>
      <c r="E16" s="42" t="s">
        <v>190</v>
      </c>
      <c r="F16" s="145">
        <v>359</v>
      </c>
      <c r="G16" s="145">
        <v>294</v>
      </c>
      <c r="H16" s="145">
        <v>366</v>
      </c>
      <c r="I16" s="145">
        <v>331</v>
      </c>
      <c r="J16" s="145">
        <v>257</v>
      </c>
      <c r="K16" s="145">
        <v>366</v>
      </c>
      <c r="L16" s="145">
        <v>294</v>
      </c>
      <c r="M16" s="145">
        <v>368</v>
      </c>
      <c r="N16" s="148">
        <f t="shared" ref="N16:N23" si="0">SUM(F16:M16)</f>
        <v>2635</v>
      </c>
      <c r="O16" s="140"/>
      <c r="P16" s="140">
        <f t="shared" ref="P16:P23" si="1">O16*N16</f>
        <v>0</v>
      </c>
      <c r="Q16" s="39"/>
      <c r="R16" s="45"/>
    </row>
    <row r="17" spans="1:18" ht="100.9" customHeight="1" outlineLevel="3" x14ac:dyDescent="0.25">
      <c r="A17" s="44"/>
      <c r="B17" s="43" t="s">
        <v>142</v>
      </c>
      <c r="C17" s="43"/>
      <c r="D17" s="139" t="s">
        <v>175</v>
      </c>
      <c r="E17" s="42" t="s">
        <v>190</v>
      </c>
      <c r="F17" s="145">
        <v>352</v>
      </c>
      <c r="G17" s="145">
        <v>360</v>
      </c>
      <c r="H17" s="145">
        <v>391</v>
      </c>
      <c r="I17" s="145">
        <v>378</v>
      </c>
      <c r="J17" s="145">
        <v>378</v>
      </c>
      <c r="K17" s="145">
        <v>391</v>
      </c>
      <c r="L17" s="145">
        <v>414</v>
      </c>
      <c r="M17" s="145">
        <v>272</v>
      </c>
      <c r="N17" s="148">
        <f t="shared" si="0"/>
        <v>2936</v>
      </c>
      <c r="O17" s="140"/>
      <c r="P17" s="140">
        <f t="shared" si="1"/>
        <v>0</v>
      </c>
      <c r="Q17" s="39"/>
      <c r="R17" s="45"/>
    </row>
    <row r="18" spans="1:18" ht="100.9" customHeight="1" outlineLevel="3" x14ac:dyDescent="0.25">
      <c r="A18" s="44"/>
      <c r="B18" s="43" t="s">
        <v>143</v>
      </c>
      <c r="C18" s="43"/>
      <c r="D18" s="139" t="s">
        <v>176</v>
      </c>
      <c r="E18" s="42" t="s">
        <v>190</v>
      </c>
      <c r="F18" s="145">
        <v>276</v>
      </c>
      <c r="G18" s="145">
        <v>250</v>
      </c>
      <c r="H18" s="145">
        <v>270</v>
      </c>
      <c r="I18" s="145">
        <v>210</v>
      </c>
      <c r="J18" s="145">
        <v>205</v>
      </c>
      <c r="K18" s="145">
        <v>276</v>
      </c>
      <c r="L18" s="145">
        <v>270</v>
      </c>
      <c r="M18" s="145">
        <v>132</v>
      </c>
      <c r="N18" s="148">
        <f t="shared" si="0"/>
        <v>1889</v>
      </c>
      <c r="O18" s="140"/>
      <c r="P18" s="140">
        <f t="shared" si="1"/>
        <v>0</v>
      </c>
      <c r="Q18" s="39"/>
      <c r="R18" s="45"/>
    </row>
    <row r="19" spans="1:18" ht="100.9" customHeight="1" outlineLevel="3" x14ac:dyDescent="0.25">
      <c r="A19" s="44"/>
      <c r="B19" s="43" t="s">
        <v>144</v>
      </c>
      <c r="C19" s="139"/>
      <c r="D19" s="139" t="s">
        <v>177</v>
      </c>
      <c r="E19" s="42" t="s">
        <v>190</v>
      </c>
      <c r="F19" s="145">
        <v>126</v>
      </c>
      <c r="G19" s="145">
        <v>38</v>
      </c>
      <c r="H19" s="145">
        <v>38</v>
      </c>
      <c r="I19" s="145">
        <v>0</v>
      </c>
      <c r="J19" s="145">
        <v>38</v>
      </c>
      <c r="K19" s="145">
        <v>38</v>
      </c>
      <c r="L19" s="145">
        <v>0</v>
      </c>
      <c r="M19" s="145">
        <v>0</v>
      </c>
      <c r="N19" s="148">
        <f t="shared" si="0"/>
        <v>278</v>
      </c>
      <c r="O19" s="140"/>
      <c r="P19" s="140">
        <f t="shared" si="1"/>
        <v>0</v>
      </c>
      <c r="Q19" s="39"/>
      <c r="R19" s="45"/>
    </row>
    <row r="20" spans="1:18" ht="100.9" customHeight="1" outlineLevel="3" x14ac:dyDescent="0.25">
      <c r="A20" s="44"/>
      <c r="B20" s="43" t="s">
        <v>166</v>
      </c>
      <c r="C20" s="139"/>
      <c r="D20" s="139" t="s">
        <v>206</v>
      </c>
      <c r="E20" s="42" t="s">
        <v>48</v>
      </c>
      <c r="F20" s="145">
        <v>258</v>
      </c>
      <c r="G20" s="145">
        <v>148</v>
      </c>
      <c r="H20" s="145">
        <v>267</v>
      </c>
      <c r="I20" s="145">
        <v>148</v>
      </c>
      <c r="J20" s="145">
        <v>148</v>
      </c>
      <c r="K20" s="145">
        <v>267</v>
      </c>
      <c r="L20" s="145">
        <v>148</v>
      </c>
      <c r="M20" s="145">
        <v>136</v>
      </c>
      <c r="N20" s="148">
        <f t="shared" si="0"/>
        <v>1520</v>
      </c>
      <c r="O20" s="140"/>
      <c r="P20" s="140">
        <f t="shared" si="1"/>
        <v>0</v>
      </c>
      <c r="Q20" s="158"/>
      <c r="R20" s="45"/>
    </row>
    <row r="21" spans="1:18" ht="100.9" customHeight="1" outlineLevel="3" x14ac:dyDescent="0.25">
      <c r="A21" s="44"/>
      <c r="B21" s="43" t="s">
        <v>145</v>
      </c>
      <c r="C21" s="43"/>
      <c r="D21" s="139" t="s">
        <v>207</v>
      </c>
      <c r="E21" s="42" t="s">
        <v>190</v>
      </c>
      <c r="F21" s="145">
        <v>359</v>
      </c>
      <c r="G21" s="145">
        <v>294</v>
      </c>
      <c r="H21" s="145">
        <v>366</v>
      </c>
      <c r="I21" s="145">
        <v>331</v>
      </c>
      <c r="J21" s="145">
        <v>257</v>
      </c>
      <c r="K21" s="145">
        <v>366</v>
      </c>
      <c r="L21" s="145">
        <v>294</v>
      </c>
      <c r="M21" s="145">
        <v>368</v>
      </c>
      <c r="N21" s="148">
        <f t="shared" si="0"/>
        <v>2635</v>
      </c>
      <c r="O21" s="140"/>
      <c r="P21" s="140">
        <f t="shared" si="1"/>
        <v>0</v>
      </c>
      <c r="Q21" s="39"/>
      <c r="R21" s="45"/>
    </row>
    <row r="22" spans="1:18" ht="100.9" customHeight="1" outlineLevel="3" x14ac:dyDescent="0.25">
      <c r="A22" s="44"/>
      <c r="B22" s="43" t="s">
        <v>165</v>
      </c>
      <c r="C22" s="43"/>
      <c r="D22" s="139" t="s">
        <v>178</v>
      </c>
      <c r="E22" s="42" t="s">
        <v>190</v>
      </c>
      <c r="F22" s="145">
        <v>340</v>
      </c>
      <c r="G22" s="145">
        <v>326</v>
      </c>
      <c r="H22" s="145">
        <v>337</v>
      </c>
      <c r="I22" s="145">
        <v>306</v>
      </c>
      <c r="J22" s="145">
        <v>344</v>
      </c>
      <c r="K22" s="145">
        <v>337</v>
      </c>
      <c r="L22" s="145">
        <v>342</v>
      </c>
      <c r="M22" s="145">
        <v>208</v>
      </c>
      <c r="N22" s="148">
        <f t="shared" si="0"/>
        <v>2540</v>
      </c>
      <c r="O22" s="140"/>
      <c r="P22" s="140">
        <f t="shared" si="1"/>
        <v>0</v>
      </c>
      <c r="Q22" s="39"/>
      <c r="R22" s="45"/>
    </row>
    <row r="23" spans="1:18" ht="100.9" customHeight="1" outlineLevel="3" x14ac:dyDescent="0.25">
      <c r="A23" s="44"/>
      <c r="B23" s="43" t="s">
        <v>191</v>
      </c>
      <c r="C23" s="43"/>
      <c r="D23" s="139" t="s">
        <v>183</v>
      </c>
      <c r="E23" s="42" t="s">
        <v>190</v>
      </c>
      <c r="F23" s="145">
        <v>50</v>
      </c>
      <c r="G23" s="145">
        <v>0</v>
      </c>
      <c r="H23" s="145">
        <v>0</v>
      </c>
      <c r="I23" s="145">
        <v>0</v>
      </c>
      <c r="J23" s="145">
        <v>0</v>
      </c>
      <c r="K23" s="145">
        <v>0</v>
      </c>
      <c r="L23" s="145">
        <v>0</v>
      </c>
      <c r="M23" s="145">
        <v>0</v>
      </c>
      <c r="N23" s="147">
        <f t="shared" si="0"/>
        <v>50</v>
      </c>
      <c r="O23" s="140"/>
      <c r="P23" s="40">
        <f t="shared" si="1"/>
        <v>0</v>
      </c>
      <c r="Q23" s="39"/>
      <c r="R23" s="45"/>
    </row>
    <row r="24" spans="1:18" ht="31.5" customHeight="1" outlineLevel="3" x14ac:dyDescent="0.25">
      <c r="A24" s="44"/>
      <c r="B24" s="146" t="s">
        <v>187</v>
      </c>
      <c r="C24" s="144"/>
      <c r="D24" s="144"/>
      <c r="E24" s="44"/>
      <c r="F24" s="44"/>
      <c r="G24" s="44"/>
      <c r="H24" s="44"/>
      <c r="I24" s="44"/>
      <c r="J24" s="44"/>
      <c r="K24" s="44"/>
      <c r="L24" s="44"/>
      <c r="M24" s="44"/>
      <c r="N24" s="148"/>
      <c r="O24" s="140"/>
      <c r="P24" s="140"/>
      <c r="Q24" s="39"/>
      <c r="R24" s="45"/>
    </row>
    <row r="25" spans="1:18" ht="30" customHeight="1" outlineLevel="3" x14ac:dyDescent="0.25">
      <c r="A25" s="44"/>
      <c r="B25" s="141" t="s">
        <v>201</v>
      </c>
      <c r="C25" s="144"/>
      <c r="D25" s="144"/>
      <c r="E25" s="44" t="s">
        <v>48</v>
      </c>
      <c r="F25" s="145">
        <v>27</v>
      </c>
      <c r="G25" s="145">
        <v>23</v>
      </c>
      <c r="H25" s="145">
        <v>28</v>
      </c>
      <c r="I25" s="145">
        <v>23</v>
      </c>
      <c r="J25" s="145">
        <v>23</v>
      </c>
      <c r="K25" s="145">
        <v>28</v>
      </c>
      <c r="L25" s="145">
        <v>23</v>
      </c>
      <c r="M25" s="145">
        <v>21</v>
      </c>
      <c r="N25" s="148">
        <f t="shared" ref="N25:N34" si="2">SUM(F25:M25)</f>
        <v>196</v>
      </c>
      <c r="O25" s="140"/>
      <c r="P25" s="140">
        <f>O25*N25</f>
        <v>0</v>
      </c>
      <c r="Q25" s="39"/>
      <c r="R25" s="45"/>
    </row>
    <row r="26" spans="1:18" ht="30" customHeight="1" outlineLevel="3" x14ac:dyDescent="0.25">
      <c r="A26" s="44"/>
      <c r="B26" s="141" t="s">
        <v>202</v>
      </c>
      <c r="C26" s="144"/>
      <c r="D26" s="144"/>
      <c r="E26" s="44" t="s">
        <v>48</v>
      </c>
      <c r="F26" s="145">
        <v>3</v>
      </c>
      <c r="G26" s="145">
        <v>2</v>
      </c>
      <c r="H26" s="145">
        <v>3</v>
      </c>
      <c r="I26" s="145">
        <v>3</v>
      </c>
      <c r="J26" s="145">
        <v>1</v>
      </c>
      <c r="K26" s="145">
        <v>3</v>
      </c>
      <c r="L26" s="145">
        <v>2</v>
      </c>
      <c r="M26" s="145">
        <v>4</v>
      </c>
      <c r="N26" s="148">
        <f t="shared" si="2"/>
        <v>21</v>
      </c>
      <c r="O26" s="140"/>
      <c r="P26" s="140">
        <f>O26*N26</f>
        <v>0</v>
      </c>
      <c r="Q26" s="39"/>
      <c r="R26" s="45"/>
    </row>
    <row r="27" spans="1:18" ht="30" customHeight="1" outlineLevel="3" x14ac:dyDescent="0.25">
      <c r="A27" s="44"/>
      <c r="B27" s="141" t="s">
        <v>172</v>
      </c>
      <c r="C27" s="144"/>
      <c r="D27" s="144"/>
      <c r="E27" s="44" t="s">
        <v>48</v>
      </c>
      <c r="F27" s="145">
        <v>5</v>
      </c>
      <c r="G27" s="145">
        <v>3</v>
      </c>
      <c r="H27" s="145">
        <v>4</v>
      </c>
      <c r="I27" s="145">
        <v>2</v>
      </c>
      <c r="J27" s="145">
        <v>3</v>
      </c>
      <c r="K27" s="145">
        <v>4</v>
      </c>
      <c r="L27" s="145">
        <v>2</v>
      </c>
      <c r="M27" s="145">
        <v>2</v>
      </c>
      <c r="N27" s="148">
        <f t="shared" si="2"/>
        <v>25</v>
      </c>
      <c r="O27" s="140"/>
      <c r="P27" s="140">
        <f>O27*N27</f>
        <v>0</v>
      </c>
      <c r="Q27" s="39"/>
      <c r="R27" s="45"/>
    </row>
    <row r="28" spans="1:18" ht="30" customHeight="1" outlineLevel="3" x14ac:dyDescent="0.25">
      <c r="A28" s="44"/>
      <c r="B28" s="141" t="s">
        <v>179</v>
      </c>
      <c r="C28" s="144"/>
      <c r="D28" s="144"/>
      <c r="E28" s="44" t="s">
        <v>48</v>
      </c>
      <c r="F28" s="145">
        <v>680</v>
      </c>
      <c r="G28" s="145">
        <v>652</v>
      </c>
      <c r="H28" s="145">
        <v>674</v>
      </c>
      <c r="I28" s="145">
        <v>612</v>
      </c>
      <c r="J28" s="145">
        <v>688</v>
      </c>
      <c r="K28" s="145">
        <v>674</v>
      </c>
      <c r="L28" s="145">
        <v>684</v>
      </c>
      <c r="M28" s="145">
        <v>416</v>
      </c>
      <c r="N28" s="148">
        <f t="shared" si="2"/>
        <v>5080</v>
      </c>
      <c r="O28" s="140"/>
      <c r="P28" s="140">
        <f>O28*N28</f>
        <v>0</v>
      </c>
      <c r="Q28" s="39"/>
      <c r="R28" s="45"/>
    </row>
    <row r="29" spans="1:18" ht="30" customHeight="1" outlineLevel="3" x14ac:dyDescent="0.25">
      <c r="A29" s="44"/>
      <c r="B29" s="141" t="s">
        <v>180</v>
      </c>
      <c r="C29" s="144"/>
      <c r="D29" s="144"/>
      <c r="E29" s="44" t="s">
        <v>48</v>
      </c>
      <c r="F29" s="145">
        <v>718</v>
      </c>
      <c r="G29" s="145">
        <v>588</v>
      </c>
      <c r="H29" s="145">
        <v>732</v>
      </c>
      <c r="I29" s="145">
        <v>662</v>
      </c>
      <c r="J29" s="145">
        <v>514</v>
      </c>
      <c r="K29" s="145">
        <v>732</v>
      </c>
      <c r="L29" s="145">
        <v>588</v>
      </c>
      <c r="M29" s="145">
        <v>736</v>
      </c>
      <c r="N29" s="148">
        <f t="shared" si="2"/>
        <v>5270</v>
      </c>
      <c r="O29" s="140"/>
      <c r="P29" s="140">
        <f t="shared" ref="P29:P32" si="3">O29*N29</f>
        <v>0</v>
      </c>
      <c r="Q29" s="39"/>
      <c r="R29" s="45"/>
    </row>
    <row r="30" spans="1:18" ht="30" customHeight="1" outlineLevel="3" x14ac:dyDescent="0.25">
      <c r="A30" s="44"/>
      <c r="B30" s="141" t="s">
        <v>203</v>
      </c>
      <c r="C30" s="144"/>
      <c r="D30" s="144"/>
      <c r="E30" s="44" t="s">
        <v>48</v>
      </c>
      <c r="F30" s="145">
        <v>18</v>
      </c>
      <c r="G30" s="145">
        <v>15</v>
      </c>
      <c r="H30" s="145">
        <v>18</v>
      </c>
      <c r="I30" s="145">
        <v>15</v>
      </c>
      <c r="J30" s="145">
        <v>15</v>
      </c>
      <c r="K30" s="145">
        <v>18</v>
      </c>
      <c r="L30" s="145">
        <v>15</v>
      </c>
      <c r="M30" s="145">
        <v>12</v>
      </c>
      <c r="N30" s="148">
        <f t="shared" si="2"/>
        <v>126</v>
      </c>
      <c r="O30" s="140"/>
      <c r="P30" s="140">
        <f t="shared" si="3"/>
        <v>0</v>
      </c>
      <c r="Q30" s="39"/>
      <c r="R30" s="45"/>
    </row>
    <row r="31" spans="1:18" ht="30" customHeight="1" outlineLevel="3" x14ac:dyDescent="0.25">
      <c r="A31" s="44"/>
      <c r="B31" s="141" t="s">
        <v>185</v>
      </c>
      <c r="C31" s="144"/>
      <c r="D31" s="144"/>
      <c r="E31" s="44" t="s">
        <v>48</v>
      </c>
      <c r="F31" s="145">
        <v>216</v>
      </c>
      <c r="G31" s="145">
        <v>184</v>
      </c>
      <c r="H31" s="145">
        <v>224</v>
      </c>
      <c r="I31" s="145">
        <v>184</v>
      </c>
      <c r="J31" s="145">
        <v>184</v>
      </c>
      <c r="K31" s="145">
        <v>224</v>
      </c>
      <c r="L31" s="145">
        <v>184</v>
      </c>
      <c r="M31" s="145">
        <v>168</v>
      </c>
      <c r="N31" s="148">
        <f t="shared" si="2"/>
        <v>1568</v>
      </c>
      <c r="O31" s="140"/>
      <c r="P31" s="140">
        <f t="shared" si="3"/>
        <v>0</v>
      </c>
      <c r="Q31" s="39"/>
      <c r="R31" s="45"/>
    </row>
    <row r="32" spans="1:18" ht="30.75" customHeight="1" outlineLevel="3" x14ac:dyDescent="0.25">
      <c r="A32" s="44"/>
      <c r="B32" s="141" t="s">
        <v>186</v>
      </c>
      <c r="C32" s="144"/>
      <c r="D32" s="144"/>
      <c r="E32" s="44" t="s">
        <v>48</v>
      </c>
      <c r="F32" s="145">
        <v>1058</v>
      </c>
      <c r="G32" s="145">
        <v>914</v>
      </c>
      <c r="H32" s="145">
        <v>1069</v>
      </c>
      <c r="I32" s="145">
        <v>968</v>
      </c>
      <c r="J32" s="145">
        <v>858</v>
      </c>
      <c r="K32" s="145">
        <v>1069</v>
      </c>
      <c r="L32" s="145">
        <v>930</v>
      </c>
      <c r="M32" s="145">
        <v>944</v>
      </c>
      <c r="N32" s="148">
        <f t="shared" si="2"/>
        <v>7810</v>
      </c>
      <c r="O32" s="140"/>
      <c r="P32" s="140">
        <f t="shared" si="3"/>
        <v>0</v>
      </c>
      <c r="Q32" s="39"/>
      <c r="R32" s="45"/>
    </row>
    <row r="33" spans="1:18" ht="31.5" customHeight="1" outlineLevel="3" x14ac:dyDescent="0.25">
      <c r="A33" s="44"/>
      <c r="B33" s="141" t="s">
        <v>204</v>
      </c>
      <c r="C33" s="144"/>
      <c r="D33" s="144"/>
      <c r="E33" s="44" t="s">
        <v>48</v>
      </c>
      <c r="F33" s="145">
        <v>164</v>
      </c>
      <c r="G33" s="145">
        <v>132</v>
      </c>
      <c r="H33" s="145">
        <v>164</v>
      </c>
      <c r="I33" s="145">
        <v>132</v>
      </c>
      <c r="J33" s="145">
        <v>128</v>
      </c>
      <c r="K33" s="145">
        <v>164</v>
      </c>
      <c r="L33" s="145">
        <v>128</v>
      </c>
      <c r="M33" s="145">
        <v>124</v>
      </c>
      <c r="N33" s="148">
        <f t="shared" si="2"/>
        <v>1136</v>
      </c>
      <c r="O33" s="140"/>
      <c r="P33" s="140">
        <f>O33*N33</f>
        <v>0</v>
      </c>
      <c r="Q33" s="39"/>
      <c r="R33" s="45"/>
    </row>
    <row r="34" spans="1:18" ht="30" customHeight="1" outlineLevel="3" x14ac:dyDescent="0.25">
      <c r="A34" s="44"/>
      <c r="B34" s="141" t="s">
        <v>205</v>
      </c>
      <c r="C34" s="144"/>
      <c r="D34" s="144"/>
      <c r="E34" s="44" t="s">
        <v>48</v>
      </c>
      <c r="F34" s="145">
        <v>8</v>
      </c>
      <c r="G34" s="145">
        <v>4</v>
      </c>
      <c r="H34" s="145">
        <v>4</v>
      </c>
      <c r="I34" s="145">
        <v>0</v>
      </c>
      <c r="J34" s="145">
        <v>4</v>
      </c>
      <c r="K34" s="145">
        <v>4</v>
      </c>
      <c r="L34" s="145">
        <v>0</v>
      </c>
      <c r="M34" s="145">
        <v>0</v>
      </c>
      <c r="N34" s="148">
        <f t="shared" si="2"/>
        <v>24</v>
      </c>
      <c r="O34" s="140"/>
      <c r="P34" s="140">
        <f>O34*N34</f>
        <v>0</v>
      </c>
      <c r="Q34" s="39"/>
      <c r="R34" s="45"/>
    </row>
    <row r="35" spans="1:18" ht="15.75" outlineLevel="1" x14ac:dyDescent="0.25">
      <c r="A35" s="38" t="s">
        <v>152</v>
      </c>
      <c r="B35" s="37" t="s">
        <v>11</v>
      </c>
      <c r="C35" s="37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5"/>
      <c r="O35" s="35"/>
      <c r="P35" s="35"/>
      <c r="Q35" s="35"/>
      <c r="R35" s="35"/>
    </row>
    <row r="36" spans="1:18" ht="15.75" outlineLevel="2" x14ac:dyDescent="0.25">
      <c r="A36" s="10" t="s">
        <v>153</v>
      </c>
      <c r="B36" s="34" t="s">
        <v>11</v>
      </c>
      <c r="C36" s="34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2"/>
      <c r="O36" s="32"/>
      <c r="P36" s="32"/>
      <c r="Q36" s="32"/>
      <c r="R36" s="32"/>
    </row>
    <row r="37" spans="1:18" ht="30" customHeight="1" outlineLevel="3" x14ac:dyDescent="0.25">
      <c r="A37" s="44"/>
      <c r="B37" s="143" t="s">
        <v>208</v>
      </c>
      <c r="C37" s="144"/>
      <c r="D37" s="144"/>
      <c r="E37" s="44" t="s">
        <v>48</v>
      </c>
      <c r="F37" s="145">
        <v>0</v>
      </c>
      <c r="G37" s="145">
        <v>0</v>
      </c>
      <c r="H37" s="145">
        <v>0</v>
      </c>
      <c r="I37" s="145">
        <v>1</v>
      </c>
      <c r="J37" s="145">
        <v>0</v>
      </c>
      <c r="K37" s="145">
        <v>0</v>
      </c>
      <c r="L37" s="145">
        <v>0</v>
      </c>
      <c r="M37" s="145">
        <v>0</v>
      </c>
      <c r="N37" s="148">
        <f t="shared" ref="N37:N54" si="4">SUM(F37:M37)</f>
        <v>1</v>
      </c>
      <c r="O37" s="140"/>
      <c r="P37" s="140">
        <f>O37*N37</f>
        <v>0</v>
      </c>
      <c r="Q37" s="158" t="s">
        <v>209</v>
      </c>
      <c r="R37" s="45"/>
    </row>
    <row r="38" spans="1:18" ht="89.25" customHeight="1" outlineLevel="3" x14ac:dyDescent="0.25">
      <c r="A38" s="44"/>
      <c r="B38" s="143" t="s">
        <v>210</v>
      </c>
      <c r="C38" s="144"/>
      <c r="D38" s="144"/>
      <c r="E38" s="44" t="s">
        <v>48</v>
      </c>
      <c r="F38" s="145">
        <v>1</v>
      </c>
      <c r="G38" s="145">
        <v>1</v>
      </c>
      <c r="H38" s="145">
        <v>1</v>
      </c>
      <c r="I38" s="145">
        <v>1</v>
      </c>
      <c r="J38" s="145">
        <v>1</v>
      </c>
      <c r="K38" s="145">
        <v>1</v>
      </c>
      <c r="L38" s="145">
        <v>1</v>
      </c>
      <c r="M38" s="145">
        <v>1</v>
      </c>
      <c r="N38" s="148">
        <f t="shared" si="4"/>
        <v>8</v>
      </c>
      <c r="O38" s="140"/>
      <c r="P38" s="140">
        <f t="shared" ref="P38:P54" si="5">O38*N38</f>
        <v>0</v>
      </c>
      <c r="Q38" s="158" t="s">
        <v>211</v>
      </c>
      <c r="R38" s="45"/>
    </row>
    <row r="39" spans="1:18" ht="30" customHeight="1" outlineLevel="3" x14ac:dyDescent="0.25">
      <c r="A39" s="44"/>
      <c r="B39" s="143" t="s">
        <v>212</v>
      </c>
      <c r="C39" s="144"/>
      <c r="D39" s="144"/>
      <c r="E39" s="44" t="s">
        <v>48</v>
      </c>
      <c r="F39" s="145">
        <v>0</v>
      </c>
      <c r="G39" s="145">
        <v>0</v>
      </c>
      <c r="H39" s="145">
        <v>0</v>
      </c>
      <c r="I39" s="145">
        <v>2</v>
      </c>
      <c r="J39" s="145">
        <v>0</v>
      </c>
      <c r="K39" s="145">
        <v>0</v>
      </c>
      <c r="L39" s="145">
        <v>0</v>
      </c>
      <c r="M39" s="145">
        <v>0</v>
      </c>
      <c r="N39" s="148">
        <f t="shared" si="4"/>
        <v>2</v>
      </c>
      <c r="O39" s="140"/>
      <c r="P39" s="140">
        <f t="shared" si="5"/>
        <v>0</v>
      </c>
      <c r="Q39" s="158" t="s">
        <v>209</v>
      </c>
      <c r="R39" s="45"/>
    </row>
    <row r="40" spans="1:18" ht="30" customHeight="1" outlineLevel="3" x14ac:dyDescent="0.25">
      <c r="A40" s="44"/>
      <c r="B40" s="143" t="s">
        <v>213</v>
      </c>
      <c r="C40" s="144"/>
      <c r="D40" s="144"/>
      <c r="E40" s="44" t="s">
        <v>48</v>
      </c>
      <c r="F40" s="145">
        <v>1</v>
      </c>
      <c r="G40" s="145">
        <v>1</v>
      </c>
      <c r="H40" s="145">
        <v>1</v>
      </c>
      <c r="I40" s="145">
        <v>1</v>
      </c>
      <c r="J40" s="145">
        <v>1</v>
      </c>
      <c r="K40" s="145">
        <v>1</v>
      </c>
      <c r="L40" s="145">
        <v>1</v>
      </c>
      <c r="M40" s="145">
        <v>1</v>
      </c>
      <c r="N40" s="148">
        <f t="shared" si="4"/>
        <v>8</v>
      </c>
      <c r="O40" s="140"/>
      <c r="P40" s="140">
        <f t="shared" si="5"/>
        <v>0</v>
      </c>
      <c r="Q40" s="158" t="s">
        <v>211</v>
      </c>
      <c r="R40" s="45"/>
    </row>
    <row r="41" spans="1:18" ht="30" customHeight="1" outlineLevel="3" x14ac:dyDescent="0.25">
      <c r="A41" s="44"/>
      <c r="B41" s="143" t="s">
        <v>168</v>
      </c>
      <c r="C41" s="144"/>
      <c r="D41" s="144"/>
      <c r="E41" s="44" t="s">
        <v>48</v>
      </c>
      <c r="F41" s="145">
        <v>27</v>
      </c>
      <c r="G41" s="145">
        <v>23</v>
      </c>
      <c r="H41" s="145">
        <v>28</v>
      </c>
      <c r="I41" s="145">
        <v>23</v>
      </c>
      <c r="J41" s="145">
        <v>23</v>
      </c>
      <c r="K41" s="145">
        <v>28</v>
      </c>
      <c r="L41" s="145">
        <v>23</v>
      </c>
      <c r="M41" s="145">
        <v>21</v>
      </c>
      <c r="N41" s="148">
        <f t="shared" si="4"/>
        <v>196</v>
      </c>
      <c r="O41" s="140"/>
      <c r="P41" s="140">
        <f t="shared" si="5"/>
        <v>0</v>
      </c>
      <c r="Q41" s="158" t="s">
        <v>188</v>
      </c>
      <c r="R41" s="45"/>
    </row>
    <row r="42" spans="1:18" ht="31.5" outlineLevel="3" x14ac:dyDescent="0.25">
      <c r="A42" s="44"/>
      <c r="B42" s="143" t="s">
        <v>169</v>
      </c>
      <c r="C42" s="143"/>
      <c r="D42" s="144"/>
      <c r="E42" s="44" t="s">
        <v>48</v>
      </c>
      <c r="F42" s="145">
        <v>3</v>
      </c>
      <c r="G42" s="145">
        <v>2</v>
      </c>
      <c r="H42" s="145">
        <v>3</v>
      </c>
      <c r="I42" s="145">
        <v>2</v>
      </c>
      <c r="J42" s="145">
        <v>2</v>
      </c>
      <c r="K42" s="145">
        <v>3</v>
      </c>
      <c r="L42" s="145">
        <v>2</v>
      </c>
      <c r="M42" s="145">
        <v>2</v>
      </c>
      <c r="N42" s="148">
        <f t="shared" si="4"/>
        <v>19</v>
      </c>
      <c r="O42" s="140"/>
      <c r="P42" s="140">
        <f t="shared" si="5"/>
        <v>0</v>
      </c>
      <c r="Q42" s="39" t="s">
        <v>214</v>
      </c>
      <c r="R42" s="45"/>
    </row>
    <row r="43" spans="1:18" ht="30" customHeight="1" outlineLevel="3" x14ac:dyDescent="0.25">
      <c r="A43" s="44"/>
      <c r="B43" s="143" t="s">
        <v>215</v>
      </c>
      <c r="C43" s="144"/>
      <c r="D43" s="144"/>
      <c r="E43" s="44" t="s">
        <v>48</v>
      </c>
      <c r="F43" s="145">
        <v>2</v>
      </c>
      <c r="G43" s="145">
        <v>1</v>
      </c>
      <c r="H43" s="145">
        <v>1</v>
      </c>
      <c r="I43" s="145">
        <v>0</v>
      </c>
      <c r="J43" s="145">
        <v>1</v>
      </c>
      <c r="K43" s="145">
        <v>1</v>
      </c>
      <c r="L43" s="145">
        <v>0</v>
      </c>
      <c r="M43" s="145">
        <v>0</v>
      </c>
      <c r="N43" s="148">
        <f t="shared" si="4"/>
        <v>6</v>
      </c>
      <c r="O43" s="140"/>
      <c r="P43" s="140">
        <f t="shared" si="5"/>
        <v>0</v>
      </c>
      <c r="Q43" s="39" t="s">
        <v>189</v>
      </c>
      <c r="R43" s="45"/>
    </row>
    <row r="44" spans="1:18" ht="30" customHeight="1" outlineLevel="3" x14ac:dyDescent="0.25">
      <c r="A44" s="44"/>
      <c r="B44" s="143" t="s">
        <v>216</v>
      </c>
      <c r="C44" s="144"/>
      <c r="D44" s="144"/>
      <c r="E44" s="44" t="s">
        <v>48</v>
      </c>
      <c r="F44" s="145">
        <v>2</v>
      </c>
      <c r="G44" s="145">
        <v>2</v>
      </c>
      <c r="H44" s="145">
        <v>3</v>
      </c>
      <c r="I44" s="145">
        <v>2</v>
      </c>
      <c r="J44" s="145">
        <v>1</v>
      </c>
      <c r="K44" s="145">
        <v>3</v>
      </c>
      <c r="L44" s="145">
        <v>2</v>
      </c>
      <c r="M44" s="145">
        <v>3</v>
      </c>
      <c r="N44" s="148">
        <f t="shared" si="4"/>
        <v>18</v>
      </c>
      <c r="O44" s="140"/>
      <c r="P44" s="140">
        <f t="shared" si="5"/>
        <v>0</v>
      </c>
      <c r="Q44" s="39" t="s">
        <v>217</v>
      </c>
      <c r="R44" s="45"/>
    </row>
    <row r="45" spans="1:18" ht="30" customHeight="1" outlineLevel="3" x14ac:dyDescent="0.25">
      <c r="A45" s="44"/>
      <c r="B45" s="143" t="s">
        <v>218</v>
      </c>
      <c r="C45" s="144"/>
      <c r="D45" s="144"/>
      <c r="E45" s="44" t="s">
        <v>48</v>
      </c>
      <c r="F45" s="145">
        <v>1</v>
      </c>
      <c r="G45" s="145">
        <v>0</v>
      </c>
      <c r="H45" s="145">
        <v>0</v>
      </c>
      <c r="I45" s="145">
        <v>1</v>
      </c>
      <c r="J45" s="145">
        <v>0</v>
      </c>
      <c r="K45" s="145">
        <v>0</v>
      </c>
      <c r="L45" s="145">
        <v>0</v>
      </c>
      <c r="M45" s="145">
        <v>1</v>
      </c>
      <c r="N45" s="148">
        <f t="shared" si="4"/>
        <v>3</v>
      </c>
      <c r="O45" s="140"/>
      <c r="P45" s="140">
        <f t="shared" si="5"/>
        <v>0</v>
      </c>
      <c r="Q45" s="39" t="s">
        <v>219</v>
      </c>
      <c r="R45" s="45"/>
    </row>
    <row r="46" spans="1:18" ht="30" customHeight="1" outlineLevel="3" x14ac:dyDescent="0.25">
      <c r="A46" s="44"/>
      <c r="B46" s="143" t="s">
        <v>220</v>
      </c>
      <c r="C46" s="144"/>
      <c r="D46" s="144"/>
      <c r="E46" s="44" t="s">
        <v>48</v>
      </c>
      <c r="F46" s="145">
        <v>2</v>
      </c>
      <c r="G46" s="145">
        <v>1</v>
      </c>
      <c r="H46" s="145">
        <v>1</v>
      </c>
      <c r="I46" s="145">
        <v>0</v>
      </c>
      <c r="J46" s="145">
        <v>1</v>
      </c>
      <c r="K46" s="145">
        <v>1</v>
      </c>
      <c r="L46" s="145">
        <v>0</v>
      </c>
      <c r="M46" s="145">
        <v>0</v>
      </c>
      <c r="N46" s="148">
        <f t="shared" si="4"/>
        <v>6</v>
      </c>
      <c r="O46" s="140"/>
      <c r="P46" s="140">
        <f t="shared" si="5"/>
        <v>0</v>
      </c>
      <c r="Q46" s="39"/>
      <c r="R46" s="45"/>
    </row>
    <row r="47" spans="1:18" ht="30" customHeight="1" outlineLevel="3" x14ac:dyDescent="0.25">
      <c r="A47" s="44"/>
      <c r="B47" s="143" t="s">
        <v>170</v>
      </c>
      <c r="C47" s="144"/>
      <c r="D47" s="144"/>
      <c r="E47" s="44" t="s">
        <v>48</v>
      </c>
      <c r="F47" s="145">
        <v>5</v>
      </c>
      <c r="G47" s="145">
        <v>4</v>
      </c>
      <c r="H47" s="145">
        <v>5</v>
      </c>
      <c r="I47" s="145">
        <v>5</v>
      </c>
      <c r="J47" s="145">
        <v>4</v>
      </c>
      <c r="K47" s="145">
        <v>5</v>
      </c>
      <c r="L47" s="145">
        <v>5</v>
      </c>
      <c r="M47" s="145">
        <v>3</v>
      </c>
      <c r="N47" s="148">
        <f t="shared" si="4"/>
        <v>36</v>
      </c>
      <c r="O47" s="140"/>
      <c r="P47" s="140">
        <f t="shared" si="5"/>
        <v>0</v>
      </c>
      <c r="Q47" s="39"/>
      <c r="R47" s="45"/>
    </row>
    <row r="48" spans="1:18" ht="30" customHeight="1" outlineLevel="3" x14ac:dyDescent="0.25">
      <c r="A48" s="44"/>
      <c r="B48" s="143" t="s">
        <v>171</v>
      </c>
      <c r="C48" s="144"/>
      <c r="D48" s="144"/>
      <c r="E48" s="44" t="s">
        <v>48</v>
      </c>
      <c r="F48" s="145">
        <v>1</v>
      </c>
      <c r="G48" s="145">
        <v>1</v>
      </c>
      <c r="H48" s="145">
        <v>1</v>
      </c>
      <c r="I48" s="145">
        <v>0</v>
      </c>
      <c r="J48" s="145">
        <v>1</v>
      </c>
      <c r="K48" s="145">
        <v>1</v>
      </c>
      <c r="L48" s="145">
        <v>0</v>
      </c>
      <c r="M48" s="145">
        <v>1</v>
      </c>
      <c r="N48" s="148">
        <f t="shared" si="4"/>
        <v>6</v>
      </c>
      <c r="O48" s="140"/>
      <c r="P48" s="140">
        <f t="shared" si="5"/>
        <v>0</v>
      </c>
      <c r="Q48" s="39"/>
      <c r="R48" s="45"/>
    </row>
    <row r="49" spans="1:18" ht="30" customHeight="1" outlineLevel="3" x14ac:dyDescent="0.25">
      <c r="A49" s="44"/>
      <c r="B49" s="143" t="s">
        <v>221</v>
      </c>
      <c r="C49" s="144"/>
      <c r="D49" s="144"/>
      <c r="E49" s="44" t="s">
        <v>48</v>
      </c>
      <c r="F49" s="145">
        <v>1</v>
      </c>
      <c r="G49" s="145">
        <v>1</v>
      </c>
      <c r="H49" s="145">
        <v>1</v>
      </c>
      <c r="I49" s="145">
        <v>0</v>
      </c>
      <c r="J49" s="145">
        <v>1</v>
      </c>
      <c r="K49" s="145">
        <v>1</v>
      </c>
      <c r="L49" s="145">
        <v>1</v>
      </c>
      <c r="M49" s="145">
        <v>1</v>
      </c>
      <c r="N49" s="148">
        <f t="shared" si="4"/>
        <v>7</v>
      </c>
      <c r="O49" s="140"/>
      <c r="P49" s="140">
        <f t="shared" si="5"/>
        <v>0</v>
      </c>
      <c r="Q49" s="39"/>
      <c r="R49" s="45"/>
    </row>
    <row r="50" spans="1:18" ht="31.5" customHeight="1" outlineLevel="3" x14ac:dyDescent="0.25">
      <c r="A50" s="44"/>
      <c r="B50" s="143" t="s">
        <v>173</v>
      </c>
      <c r="C50" s="144"/>
      <c r="D50" s="144"/>
      <c r="E50" s="44" t="s">
        <v>48</v>
      </c>
      <c r="F50" s="44"/>
      <c r="G50" s="44"/>
      <c r="H50" s="44"/>
      <c r="I50" s="44">
        <v>1</v>
      </c>
      <c r="J50" s="145"/>
      <c r="K50" s="44"/>
      <c r="L50" s="44"/>
      <c r="M50" s="145"/>
      <c r="N50" s="148">
        <f t="shared" si="4"/>
        <v>1</v>
      </c>
      <c r="O50" s="140"/>
      <c r="P50" s="140">
        <f t="shared" si="5"/>
        <v>0</v>
      </c>
      <c r="Q50" s="39"/>
      <c r="R50" s="45"/>
    </row>
    <row r="51" spans="1:18" ht="31.5" customHeight="1" outlineLevel="3" x14ac:dyDescent="0.25">
      <c r="A51" s="44"/>
      <c r="B51" s="143" t="s">
        <v>181</v>
      </c>
      <c r="C51" s="144"/>
      <c r="D51" s="144"/>
      <c r="E51" s="44" t="s">
        <v>48</v>
      </c>
      <c r="F51" s="44">
        <v>84</v>
      </c>
      <c r="G51" s="44">
        <v>68</v>
      </c>
      <c r="H51" s="44">
        <v>84</v>
      </c>
      <c r="I51" s="44">
        <v>68</v>
      </c>
      <c r="J51" s="145">
        <v>66</v>
      </c>
      <c r="K51" s="44">
        <v>84</v>
      </c>
      <c r="L51" s="44">
        <v>66</v>
      </c>
      <c r="M51" s="145">
        <v>64</v>
      </c>
      <c r="N51" s="148">
        <f t="shared" si="4"/>
        <v>584</v>
      </c>
      <c r="O51" s="140"/>
      <c r="P51" s="140">
        <f t="shared" si="5"/>
        <v>0</v>
      </c>
      <c r="Q51" s="39"/>
      <c r="R51" s="45"/>
    </row>
    <row r="52" spans="1:18" ht="31.5" customHeight="1" outlineLevel="3" x14ac:dyDescent="0.25">
      <c r="A52" s="44"/>
      <c r="B52" s="143" t="s">
        <v>182</v>
      </c>
      <c r="C52" s="144"/>
      <c r="D52" s="144"/>
      <c r="E52" s="44" t="s">
        <v>190</v>
      </c>
      <c r="F52" s="44">
        <v>68</v>
      </c>
      <c r="G52" s="44">
        <v>65.2</v>
      </c>
      <c r="H52" s="44">
        <v>67.400000000000006</v>
      </c>
      <c r="I52" s="44">
        <v>61.2</v>
      </c>
      <c r="J52" s="145">
        <v>68.8</v>
      </c>
      <c r="K52" s="44">
        <v>67.400000000000006</v>
      </c>
      <c r="L52" s="44">
        <v>68.400000000000006</v>
      </c>
      <c r="M52" s="145">
        <v>41.6</v>
      </c>
      <c r="N52" s="148">
        <f t="shared" si="4"/>
        <v>508</v>
      </c>
      <c r="O52" s="140"/>
      <c r="P52" s="140">
        <f t="shared" si="5"/>
        <v>0</v>
      </c>
      <c r="Q52" s="39"/>
      <c r="R52" s="45"/>
    </row>
    <row r="53" spans="1:18" ht="31.5" customHeight="1" outlineLevel="3" x14ac:dyDescent="0.25">
      <c r="A53" s="44"/>
      <c r="B53" s="143" t="s">
        <v>222</v>
      </c>
      <c r="C53" s="144"/>
      <c r="D53" s="144"/>
      <c r="E53" s="44" t="s">
        <v>48</v>
      </c>
      <c r="F53" s="44">
        <v>6</v>
      </c>
      <c r="G53" s="44">
        <v>4</v>
      </c>
      <c r="H53" s="44">
        <v>6</v>
      </c>
      <c r="I53" s="44">
        <v>4</v>
      </c>
      <c r="J53" s="145">
        <v>4</v>
      </c>
      <c r="K53" s="44">
        <v>6</v>
      </c>
      <c r="L53" s="44">
        <v>4</v>
      </c>
      <c r="M53" s="145">
        <v>4</v>
      </c>
      <c r="N53" s="148">
        <f t="shared" si="4"/>
        <v>38</v>
      </c>
      <c r="O53" s="140"/>
      <c r="P53" s="140">
        <f t="shared" si="5"/>
        <v>0</v>
      </c>
      <c r="Q53" s="39"/>
      <c r="R53" s="45"/>
    </row>
    <row r="54" spans="1:18" ht="31.5" customHeight="1" outlineLevel="3" x14ac:dyDescent="0.25">
      <c r="A54" s="44"/>
      <c r="B54" s="143" t="s">
        <v>184</v>
      </c>
      <c r="C54" s="144"/>
      <c r="D54" s="144"/>
      <c r="E54" s="44" t="s">
        <v>48</v>
      </c>
      <c r="F54" s="44">
        <v>1</v>
      </c>
      <c r="G54" s="44">
        <v>0</v>
      </c>
      <c r="H54" s="44">
        <v>0</v>
      </c>
      <c r="I54" s="44">
        <v>0</v>
      </c>
      <c r="J54" s="145">
        <v>0</v>
      </c>
      <c r="K54" s="44">
        <v>0</v>
      </c>
      <c r="L54" s="44">
        <v>0</v>
      </c>
      <c r="M54" s="145">
        <v>0</v>
      </c>
      <c r="N54" s="148">
        <f t="shared" si="4"/>
        <v>1</v>
      </c>
      <c r="O54" s="140"/>
      <c r="P54" s="140">
        <f t="shared" si="5"/>
        <v>0</v>
      </c>
      <c r="Q54" s="39"/>
      <c r="R54" s="45"/>
    </row>
    <row r="55" spans="1:18" ht="15.75" x14ac:dyDescent="0.25">
      <c r="A55" s="10"/>
      <c r="B55" s="9"/>
      <c r="C55" s="9"/>
      <c r="D55" s="151"/>
      <c r="E55" s="6"/>
      <c r="F55" s="6"/>
      <c r="G55" s="6"/>
      <c r="H55" s="6"/>
      <c r="I55" s="6"/>
      <c r="J55" s="6"/>
      <c r="K55" s="6"/>
      <c r="L55" s="6"/>
      <c r="M55" s="6"/>
      <c r="N55" s="7"/>
      <c r="O55" s="8" t="s">
        <v>226</v>
      </c>
      <c r="P55" s="7">
        <f>SUM(P16:P54)</f>
        <v>0</v>
      </c>
      <c r="Q55" s="151"/>
      <c r="R55" s="6"/>
    </row>
    <row r="57" spans="1:18" x14ac:dyDescent="0.25">
      <c r="B57" s="119" t="s">
        <v>129</v>
      </c>
      <c r="C57" s="119"/>
      <c r="D57" s="153"/>
    </row>
    <row r="58" spans="1:18" ht="15.75" x14ac:dyDescent="0.25">
      <c r="A58" s="125" t="s">
        <v>3</v>
      </c>
      <c r="B58" s="162" t="s">
        <v>128</v>
      </c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</row>
    <row r="59" spans="1:18" ht="15.75" x14ac:dyDescent="0.25">
      <c r="A59" s="125" t="s">
        <v>3</v>
      </c>
      <c r="B59" s="162" t="s">
        <v>147</v>
      </c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26"/>
    </row>
    <row r="60" spans="1:18" ht="15.75" x14ac:dyDescent="0.25">
      <c r="A60" s="31" t="s">
        <v>3</v>
      </c>
      <c r="B60" s="163" t="s">
        <v>148</v>
      </c>
      <c r="C60" s="163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27"/>
    </row>
    <row r="61" spans="1:18" ht="15.75" x14ac:dyDescent="0.25">
      <c r="A61" s="125" t="s">
        <v>3</v>
      </c>
      <c r="B61" s="164" t="s">
        <v>149</v>
      </c>
      <c r="C61" s="164"/>
      <c r="D61" s="164"/>
      <c r="E61" s="164"/>
      <c r="F61" s="164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</row>
    <row r="62" spans="1:18" ht="15.75" x14ac:dyDescent="0.25">
      <c r="A62" s="160" t="s">
        <v>3</v>
      </c>
      <c r="B62" s="161" t="s">
        <v>223</v>
      </c>
    </row>
  </sheetData>
  <mergeCells count="4">
    <mergeCell ref="B58:Q58"/>
    <mergeCell ref="B59:Q59"/>
    <mergeCell ref="B60:Q60"/>
    <mergeCell ref="B61:R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Спец ГП-9</vt:lpstr>
      <vt:lpstr>Видеонаблюдение В1</vt:lpstr>
      <vt:lpstr>ЛСР</vt:lpstr>
      <vt:lpstr>Работа</vt:lpstr>
      <vt:lpstr>Материалы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Дубейко Марина Викторовна</cp:lastModifiedBy>
  <dcterms:created xsi:type="dcterms:W3CDTF">2023-01-17T04:21:06Z</dcterms:created>
  <dcterms:modified xsi:type="dcterms:W3CDTF">2026-05-12T11:46:07Z</dcterms:modified>
</cp:coreProperties>
</file>