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filterPrivacy="1"/>
  <xr:revisionPtr revIDLastSave="0" documentId="13_ncr:1_{5CD34147-D524-49E9-A2DF-25663964047E}" xr6:coauthVersionLast="47" xr6:coauthVersionMax="47" xr10:uidLastSave="{00000000-0000-0000-0000-000000000000}"/>
  <bookViews>
    <workbookView xWindow="-28500" yWindow="45" windowWidth="21600" windowHeight="15405" activeTab="2" xr2:uid="{00000000-000D-0000-FFFF-FFFF00000000}"/>
  </bookViews>
  <sheets>
    <sheet name="ЛСР" sheetId="12" r:id="rId1"/>
    <sheet name="работы" sheetId="13" r:id="rId2"/>
    <sheet name="материалы" sheetId="14" r:id="rId3"/>
  </sheets>
  <definedNames>
    <definedName name="_xlnm._FilterDatabase" localSheetId="0" hidden="1">ЛСР!$A$11:$N$20</definedName>
    <definedName name="_xlnm._FilterDatabase" localSheetId="2" hidden="1">материалы!$A$11:$N$16</definedName>
    <definedName name="_xlnm._FilterDatabase" localSheetId="1" hidden="1">работы!$A$11:$N$18</definedName>
    <definedName name="_xlnm.Print_Area" localSheetId="0">ЛСР!$A$1:$R$47</definedName>
    <definedName name="_xlnm.Print_Area" localSheetId="2">материалы!$A$1:$R$40</definedName>
    <definedName name="_xlnm.Print_Area" localSheetId="1">работы!$A$1:$R$27</definedName>
  </definedNames>
  <calcPr calcId="191029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19" i="12" l="1"/>
  <c r="P38" i="12" s="1"/>
  <c r="O21" i="12"/>
  <c r="O22" i="12"/>
  <c r="O23" i="12"/>
  <c r="O24" i="12"/>
  <c r="O25" i="12"/>
  <c r="O26" i="12"/>
  <c r="O27" i="12"/>
  <c r="O28" i="12"/>
  <c r="O29" i="12"/>
  <c r="O30" i="12"/>
  <c r="O31" i="12"/>
  <c r="O32" i="12"/>
  <c r="O33" i="12"/>
  <c r="O34" i="12"/>
  <c r="O35" i="12"/>
  <c r="O20" i="12"/>
  <c r="P32" i="14"/>
  <c r="G18" i="12"/>
  <c r="H18" i="12"/>
  <c r="I18" i="12"/>
  <c r="J18" i="12"/>
  <c r="K18" i="12"/>
  <c r="L18" i="12"/>
  <c r="M18" i="12"/>
  <c r="F18" i="12"/>
  <c r="O18" i="12"/>
  <c r="O17" i="12"/>
  <c r="N31" i="14"/>
  <c r="P31" i="14" s="1"/>
  <c r="N30" i="14"/>
  <c r="P30" i="14" s="1"/>
  <c r="N29" i="14"/>
  <c r="P29" i="14" s="1"/>
  <c r="N28" i="14"/>
  <c r="P28" i="14" s="1"/>
  <c r="N26" i="14"/>
  <c r="P26" i="14" s="1"/>
  <c r="N25" i="14"/>
  <c r="P25" i="14" s="1"/>
  <c r="N24" i="14"/>
  <c r="P24" i="14" s="1"/>
  <c r="N23" i="14"/>
  <c r="P23" i="14" s="1"/>
  <c r="N22" i="14"/>
  <c r="P22" i="14" s="1"/>
  <c r="N21" i="14"/>
  <c r="P21" i="14" s="1"/>
  <c r="N20" i="14"/>
  <c r="P20" i="14" s="1"/>
  <c r="N19" i="14"/>
  <c r="P19" i="14" s="1"/>
  <c r="N18" i="14"/>
  <c r="P18" i="14" s="1"/>
  <c r="N17" i="14"/>
  <c r="P17" i="14" s="1"/>
  <c r="N16" i="14"/>
  <c r="P16" i="14" s="1"/>
  <c r="N18" i="13"/>
  <c r="P18" i="13" s="1"/>
  <c r="N17" i="13"/>
  <c r="P17" i="13" s="1"/>
  <c r="P19" i="13" s="1"/>
  <c r="N18" i="12" l="1"/>
  <c r="P18" i="12" s="1"/>
  <c r="F17" i="12" l="1"/>
  <c r="G17" i="12"/>
  <c r="H17" i="12"/>
  <c r="I17" i="12"/>
  <c r="J17" i="12"/>
  <c r="K17" i="12"/>
  <c r="L17" i="12"/>
  <c r="M17" i="12"/>
  <c r="P28" i="12"/>
  <c r="P29" i="12"/>
  <c r="P30" i="12"/>
  <c r="N20" i="12"/>
  <c r="P20" i="12" s="1"/>
  <c r="N21" i="12"/>
  <c r="P21" i="12" s="1"/>
  <c r="N22" i="12"/>
  <c r="P22" i="12" s="1"/>
  <c r="N23" i="12"/>
  <c r="P23" i="12" s="1"/>
  <c r="N24" i="12"/>
  <c r="P24" i="12" s="1"/>
  <c r="N25" i="12"/>
  <c r="P25" i="12" s="1"/>
  <c r="N26" i="12"/>
  <c r="P26" i="12" s="1"/>
  <c r="N27" i="12"/>
  <c r="P27" i="12" s="1"/>
  <c r="N28" i="12"/>
  <c r="N29" i="12"/>
  <c r="N30" i="12"/>
  <c r="N32" i="12"/>
  <c r="P32" i="12" s="1"/>
  <c r="P31" i="12" s="1"/>
  <c r="N33" i="12"/>
  <c r="P33" i="12" s="1"/>
  <c r="N34" i="12"/>
  <c r="P34" i="12" s="1"/>
  <c r="N35" i="12"/>
  <c r="P35" i="12" s="1"/>
  <c r="N17" i="12" l="1"/>
  <c r="P17" i="12" l="1"/>
  <c r="P16" i="12" s="1"/>
  <c r="P15" i="12" l="1"/>
  <c r="P37" i="12"/>
  <c r="P36" i="12" l="1"/>
</calcChain>
</file>

<file path=xl/sharedStrings.xml><?xml version="1.0" encoding="utf-8"?>
<sst xmlns="http://schemas.openxmlformats.org/spreadsheetml/2006/main" count="264" uniqueCount="94">
  <si>
    <t>№</t>
  </si>
  <si>
    <t>Наименование</t>
  </si>
  <si>
    <t>Кол-во</t>
  </si>
  <si>
    <t>м</t>
  </si>
  <si>
    <t>Цена</t>
  </si>
  <si>
    <t>Сумма</t>
  </si>
  <si>
    <t>Примечание</t>
  </si>
  <si>
    <t>Ед. изм.</t>
  </si>
  <si>
    <t xml:space="preserve">Внутренние инженерные сети </t>
  </si>
  <si>
    <t>Материалы:</t>
  </si>
  <si>
    <t>Прокладка трубы</t>
  </si>
  <si>
    <t>в тч стоимость работ:</t>
  </si>
  <si>
    <t>в тч стоимость материалов:</t>
  </si>
  <si>
    <t>Устройство телефонии</t>
  </si>
  <si>
    <t>Марка</t>
  </si>
  <si>
    <t>Характеристика</t>
  </si>
  <si>
    <t>-</t>
  </si>
  <si>
    <t>В случае, если один из перечисленных прочих материалов не был использован по факту при производстве работ, заказчик вправе откорректировать процент расходных материалов в актах выполненных работ (формы КС-2, КС-3), уменьшив на сумму исключенного материала.</t>
  </si>
  <si>
    <t>Стоимость СМР учитывает - затраты на все второстепенные материалы и работы необходимые для осуществления полного комплекса работ, включая затраты: обеспечение технической водой для производства работ и бытовых целей; на мобилизацию, аренду и эксплуатацию всех необходимых механизмов, оборудования и инструментов, бытовых помещений и биотуалетов; на подъем материалов и разноску по этажам к местам производства работ; выполнение сопутствующих работ;  вывоз мусора; накладные расходы, прибыль организации, налоги и иные издержки Подрядчика. Обеспечение безопасного производства работ на участке.</t>
  </si>
  <si>
    <t>Стоимость материалов учитывает стоимость доставки.</t>
  </si>
  <si>
    <t>Примечание:</t>
  </si>
  <si>
    <t>в тч НДС:</t>
  </si>
  <si>
    <t>Приложение №</t>
  </si>
  <si>
    <t>к Договору подряда №</t>
  </si>
  <si>
    <t>ПОДРЯДЧИК:</t>
  </si>
  <si>
    <t>ЗАКАЗЧИК:</t>
  </si>
  <si>
    <t>ТЕХНИЧЕСКИЙ ЗАКАЗЧИК:</t>
  </si>
  <si>
    <t>___________/</t>
  </si>
  <si>
    <t>указать при необходимости</t>
  </si>
  <si>
    <t>11.12.</t>
  </si>
  <si>
    <t>11.12.01</t>
  </si>
  <si>
    <t>Форма закупа материала</t>
  </si>
  <si>
    <t>Труба тип 1</t>
  </si>
  <si>
    <t>Труба тип 2</t>
  </si>
  <si>
    <t>Труба тип 3</t>
  </si>
  <si>
    <t>Работа:</t>
  </si>
  <si>
    <t>Прокладка кабеля, трубы</t>
  </si>
  <si>
    <t>11.12.01.00</t>
  </si>
  <si>
    <t xml:space="preserve">Прочие материалы </t>
  </si>
  <si>
    <t>Устройство системы телефонии. ГП-75. Сети связи. Телефония</t>
  </si>
  <si>
    <t>75.1</t>
  </si>
  <si>
    <t>75.2</t>
  </si>
  <si>
    <t>75.3</t>
  </si>
  <si>
    <t>75.4</t>
  </si>
  <si>
    <t>75.5</t>
  </si>
  <si>
    <t>75.6</t>
  </si>
  <si>
    <t>75.7</t>
  </si>
  <si>
    <t>75.8</t>
  </si>
  <si>
    <t>Анкер латунный забивной М8 IEK</t>
  </si>
  <si>
    <t>CLP1M-AL-8</t>
  </si>
  <si>
    <t>шт</t>
  </si>
  <si>
    <t>2 шт на 1м лотка</t>
  </si>
  <si>
    <t>Гайка со стопорным буртом М8</t>
  </si>
  <si>
    <t>CLP1M-N-8-2</t>
  </si>
  <si>
    <t>Лоток проволочный 60х100 IEK 3 метра</t>
  </si>
  <si>
    <t>CLWG10-060-100-3</t>
  </si>
  <si>
    <t>горизонтальный лоток
по техподполью</t>
  </si>
  <si>
    <t>Профиль перфорированный П-образный 2100-2,0 IEK</t>
  </si>
  <si>
    <t>CLM50D-PPP-210-20</t>
  </si>
  <si>
    <t>режим по 300мм, на 1м лотка</t>
  </si>
  <si>
    <t>Соединительный комплект одинарный MDS20 IEK</t>
  </si>
  <si>
    <t>CLW10-MDS-20</t>
  </si>
  <si>
    <t>8шт каждые 3м лотка</t>
  </si>
  <si>
    <t>Соединительный комплект одинарный MS20 IEK</t>
  </si>
  <si>
    <t>CLW10-MS-20</t>
  </si>
  <si>
    <t>Труба гладкая ПВХ диаметром 50-63мм</t>
  </si>
  <si>
    <t>DKC</t>
  </si>
  <si>
    <t>2 трубы в каб. стояке</t>
  </si>
  <si>
    <t>Труба ПЭ 20х2,0 PN12</t>
  </si>
  <si>
    <t>от этажного щита до квартир в стяж</t>
  </si>
  <si>
    <t>от этажного щита до квартир в стяжку</t>
  </si>
  <si>
    <t>Шпилька резьбовая М8х1000 DIN 975 IEK</t>
  </si>
  <si>
    <t>CLW10-TM-08-1</t>
  </si>
  <si>
    <t>1 шт на 1м лотка</t>
  </si>
  <si>
    <t>Щит этажный встраиваемый RАL 7035 (1000х650х150)</t>
  </si>
  <si>
    <t>EKF</t>
  </si>
  <si>
    <t>EKF Basic</t>
  </si>
  <si>
    <t>щит этажный</t>
  </si>
  <si>
    <t>Дюбель гвозди 6х40</t>
  </si>
  <si>
    <t>Коробка распределительная 200х160х70мм скрытая IP30 гипрок</t>
  </si>
  <si>
    <t>HEGEL</t>
  </si>
  <si>
    <t>КР1205 HEGEL</t>
  </si>
  <si>
    <t>квартирная коробка</t>
  </si>
  <si>
    <t>Пена монтажная однокомпонентная огнезащитная в баллоне 740 мл DKC DF1201</t>
  </si>
  <si>
    <t>торговая сеть</t>
  </si>
  <si>
    <t>Хомут для труб 63 мм</t>
  </si>
  <si>
    <t>Монтаж лотка</t>
  </si>
  <si>
    <t>В случае изменения системы налогообложения, риски увеличения стоимости договора относятся на сторону, чья система налогообложения изменяется.</t>
  </si>
  <si>
    <t>Локальный сметный расчет №3</t>
  </si>
  <si>
    <t>Ведомость работ</t>
  </si>
  <si>
    <t>Ведомость материалов</t>
  </si>
  <si>
    <t>Итого стоимость работ:</t>
  </si>
  <si>
    <t>Итого стоимость материалов</t>
  </si>
  <si>
    <t>Итого по ЛСР с НДС: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</si>
</sst>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_₽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8"/>
      <name val="Calibri"/>
      <family val="2"/>
      <scheme val="minor"/>
    </font>
    <font>
      <sz val="10"/>
      <name val="Arial Cyr"/>
      <charset val="204"/>
    </font>
    <font>
      <sz val="10"/>
      <name val="Arial"/>
      <family val="2"/>
      <charset val="204"/>
    </font>
    <font>
      <b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i/>
      <sz val="12"/>
      <color theme="1"/>
      <name val="Times New Roman"/>
      <family val="1"/>
      <charset val="204"/>
    </font>
    <font>
      <b/>
      <i/>
      <u/>
      <sz val="12"/>
      <name val="Times New Roman"/>
      <family val="1"/>
      <charset val="204"/>
    </font>
    <font>
      <sz val="12"/>
      <color rgb="FFFF0000"/>
      <name val="Times New Roman"/>
      <family val="1"/>
      <charset val="204"/>
    </font>
  </fonts>
  <fills count="8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AE78D6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/>
    <xf numFmtId="0" fontId="5" fillId="0" borderId="0"/>
    <xf numFmtId="0" fontId="3" fillId="0" borderId="0"/>
    <xf numFmtId="0" fontId="6" fillId="0" borderId="0"/>
    <xf numFmtId="0" fontId="5" fillId="0" borderId="0"/>
    <xf numFmtId="0" fontId="2" fillId="0" borderId="0"/>
    <xf numFmtId="0" fontId="2" fillId="0" borderId="0"/>
    <xf numFmtId="0" fontId="1" fillId="0" borderId="0"/>
  </cellStyleXfs>
  <cellXfs count="88">
    <xf numFmtId="0" fontId="0" fillId="0" borderId="0" xfId="0"/>
    <xf numFmtId="0" fontId="7" fillId="0" borderId="3" xfId="0" applyFont="1" applyBorder="1" applyAlignment="1">
      <alignment horizontal="center" vertical="center" wrapText="1"/>
    </xf>
    <xf numFmtId="4" fontId="7" fillId="0" borderId="3" xfId="0" applyNumberFormat="1" applyFont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4" fontId="7" fillId="3" borderId="1" xfId="0" applyNumberFormat="1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4" fontId="7" fillId="4" borderId="1" xfId="0" applyNumberFormat="1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left" vertical="center" wrapText="1"/>
    </xf>
    <xf numFmtId="0" fontId="7" fillId="3" borderId="1" xfId="0" applyFont="1" applyFill="1" applyBorder="1" applyAlignment="1">
      <alignment horizontal="left" vertical="center" wrapText="1"/>
    </xf>
    <xf numFmtId="4" fontId="8" fillId="2" borderId="1" xfId="0" applyNumberFormat="1" applyFont="1" applyFill="1" applyBorder="1" applyAlignment="1">
      <alignment horizontal="center" vertical="center"/>
    </xf>
    <xf numFmtId="0" fontId="8" fillId="2" borderId="1" xfId="0" applyFont="1" applyFill="1" applyBorder="1"/>
    <xf numFmtId="0" fontId="7" fillId="2" borderId="1" xfId="0" applyFont="1" applyFill="1" applyBorder="1" applyAlignment="1">
      <alignment horizontal="left" vertical="center" wrapText="1"/>
    </xf>
    <xf numFmtId="0" fontId="7" fillId="2" borderId="2" xfId="0" applyFont="1" applyFill="1" applyBorder="1" applyAlignment="1">
      <alignment horizontal="center" vertical="center" wrapText="1"/>
    </xf>
    <xf numFmtId="4" fontId="7" fillId="2" borderId="1" xfId="0" applyNumberFormat="1" applyFont="1" applyFill="1" applyBorder="1" applyAlignment="1">
      <alignment horizontal="center" vertical="center" wrapText="1"/>
    </xf>
    <xf numFmtId="0" fontId="8" fillId="0" borderId="0" xfId="0" applyFont="1"/>
    <xf numFmtId="0" fontId="8" fillId="0" borderId="0" xfId="0" applyFont="1" applyAlignment="1">
      <alignment wrapText="1"/>
    </xf>
    <xf numFmtId="4" fontId="8" fillId="0" borderId="0" xfId="0" applyNumberFormat="1" applyFont="1"/>
    <xf numFmtId="0" fontId="10" fillId="2" borderId="2" xfId="0" applyFont="1" applyFill="1" applyBorder="1" applyAlignment="1">
      <alignment horizontal="center" vertical="center" wrapText="1"/>
    </xf>
    <xf numFmtId="4" fontId="10" fillId="2" borderId="1" xfId="0" applyNumberFormat="1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left" vertical="center" wrapText="1"/>
    </xf>
    <xf numFmtId="4" fontId="9" fillId="3" borderId="1" xfId="0" applyNumberFormat="1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right" vertical="center"/>
    </xf>
    <xf numFmtId="0" fontId="11" fillId="2" borderId="1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left" vertical="center" wrapText="1"/>
    </xf>
    <xf numFmtId="4" fontId="11" fillId="2" borderId="1" xfId="0" applyNumberFormat="1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right" vertical="center"/>
    </xf>
    <xf numFmtId="0" fontId="7" fillId="5" borderId="1" xfId="0" applyFont="1" applyFill="1" applyBorder="1" applyAlignment="1">
      <alignment horizontal="left" vertical="center" wrapText="1"/>
    </xf>
    <xf numFmtId="0" fontId="7" fillId="5" borderId="1" xfId="0" applyFont="1" applyFill="1" applyBorder="1" applyAlignment="1">
      <alignment horizontal="center" vertical="center" wrapText="1"/>
    </xf>
    <xf numFmtId="4" fontId="7" fillId="5" borderId="1" xfId="0" applyNumberFormat="1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49" fontId="7" fillId="5" borderId="4" xfId="0" applyNumberFormat="1" applyFont="1" applyFill="1" applyBorder="1" applyAlignment="1">
      <alignment horizontal="center" vertical="center" wrapText="1"/>
    </xf>
    <xf numFmtId="49" fontId="7" fillId="2" borderId="4" xfId="0" applyNumberFormat="1" applyFont="1" applyFill="1" applyBorder="1" applyAlignment="1">
      <alignment horizontal="center" vertical="center" wrapText="1"/>
    </xf>
    <xf numFmtId="49" fontId="7" fillId="4" borderId="4" xfId="0" applyNumberFormat="1" applyFont="1" applyFill="1" applyBorder="1" applyAlignment="1">
      <alignment horizontal="center" vertical="center" wrapText="1"/>
    </xf>
    <xf numFmtId="49" fontId="9" fillId="3" borderId="1" xfId="0" applyNumberFormat="1" applyFont="1" applyFill="1" applyBorder="1" applyAlignment="1">
      <alignment horizontal="center" vertical="center"/>
    </xf>
    <xf numFmtId="49" fontId="11" fillId="2" borderId="1" xfId="0" applyNumberFormat="1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left" vertical="center" wrapText="1"/>
    </xf>
    <xf numFmtId="0" fontId="10" fillId="2" borderId="2" xfId="0" applyFont="1" applyFill="1" applyBorder="1" applyAlignment="1">
      <alignment horizontal="left" vertical="center" wrapText="1"/>
    </xf>
    <xf numFmtId="0" fontId="12" fillId="0" borderId="0" xfId="0" applyFont="1" applyAlignment="1">
      <alignment vertical="center" wrapText="1"/>
    </xf>
    <xf numFmtId="49" fontId="10" fillId="0" borderId="0" xfId="0" applyNumberFormat="1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0" fontId="13" fillId="0" borderId="0" xfId="0" applyFont="1"/>
    <xf numFmtId="0" fontId="13" fillId="0" borderId="0" xfId="7" applyFont="1" applyAlignment="1">
      <alignment vertical="center" wrapText="1"/>
    </xf>
    <xf numFmtId="4" fontId="13" fillId="0" borderId="0" xfId="0" applyNumberFormat="1" applyFont="1" applyAlignment="1">
      <alignment horizontal="center" vertical="center" wrapText="1"/>
    </xf>
    <xf numFmtId="4" fontId="9" fillId="0" borderId="0" xfId="0" applyNumberFormat="1" applyFont="1"/>
    <xf numFmtId="0" fontId="7" fillId="0" borderId="0" xfId="0" applyFont="1" applyAlignment="1">
      <alignment horizontal="center" vertical="center" wrapText="1"/>
    </xf>
    <xf numFmtId="4" fontId="11" fillId="2" borderId="1" xfId="0" applyNumberFormat="1" applyFont="1" applyFill="1" applyBorder="1" applyAlignment="1" applyProtection="1">
      <alignment horizontal="center" vertical="center"/>
      <protection locked="0"/>
    </xf>
    <xf numFmtId="0" fontId="8" fillId="0" borderId="1" xfId="0" applyFont="1" applyBorder="1"/>
    <xf numFmtId="0" fontId="7" fillId="0" borderId="1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center" vertical="center" wrapText="1"/>
    </xf>
    <xf numFmtId="4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164" fontId="9" fillId="0" borderId="1" xfId="0" applyNumberFormat="1" applyFont="1" applyBorder="1" applyAlignment="1">
      <alignment horizontal="center" vertical="center" wrapText="1"/>
    </xf>
    <xf numFmtId="49" fontId="10" fillId="0" borderId="0" xfId="0" applyNumberFormat="1" applyFont="1"/>
    <xf numFmtId="0" fontId="10" fillId="0" borderId="0" xfId="0" applyFont="1" applyAlignment="1">
      <alignment wrapText="1"/>
    </xf>
    <xf numFmtId="0" fontId="10" fillId="0" borderId="0" xfId="0" applyFont="1"/>
    <xf numFmtId="4" fontId="7" fillId="0" borderId="0" xfId="0" applyNumberFormat="1" applyFont="1"/>
    <xf numFmtId="4" fontId="10" fillId="0" borderId="0" xfId="0" applyNumberFormat="1" applyFont="1"/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wrapText="1"/>
    </xf>
    <xf numFmtId="0" fontId="7" fillId="0" borderId="0" xfId="0" applyFont="1"/>
    <xf numFmtId="49" fontId="7" fillId="0" borderId="0" xfId="0" applyNumberFormat="1" applyFont="1" applyAlignment="1">
      <alignment horizontal="center"/>
    </xf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 wrapText="1"/>
    </xf>
    <xf numFmtId="4" fontId="7" fillId="0" borderId="0" xfId="0" applyNumberFormat="1" applyFont="1" applyAlignment="1">
      <alignment horizontal="center"/>
    </xf>
    <xf numFmtId="49" fontId="10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4" fontId="7" fillId="0" borderId="1" xfId="0" applyNumberFormat="1" applyFont="1" applyBorder="1" applyAlignment="1">
      <alignment horizontal="center" vertical="center"/>
    </xf>
    <xf numFmtId="4" fontId="10" fillId="0" borderId="1" xfId="0" applyNumberFormat="1" applyFont="1" applyBorder="1" applyAlignment="1">
      <alignment horizontal="center" vertical="center"/>
    </xf>
    <xf numFmtId="0" fontId="10" fillId="0" borderId="0" xfId="0" applyFont="1" applyAlignment="1">
      <alignment vertical="center"/>
    </xf>
    <xf numFmtId="0" fontId="9" fillId="2" borderId="1" xfId="0" applyFont="1" applyFill="1" applyBorder="1" applyAlignment="1">
      <alignment horizontal="left" vertical="center" wrapText="1"/>
    </xf>
    <xf numFmtId="0" fontId="8" fillId="6" borderId="1" xfId="0" applyFont="1" applyFill="1" applyBorder="1" applyAlignment="1">
      <alignment horizontal="left" vertical="center" wrapText="1"/>
    </xf>
    <xf numFmtId="0" fontId="8" fillId="6" borderId="2" xfId="0" applyFont="1" applyFill="1" applyBorder="1" applyAlignment="1">
      <alignment horizontal="center" vertical="center"/>
    </xf>
    <xf numFmtId="0" fontId="8" fillId="6" borderId="2" xfId="0" applyFont="1" applyFill="1" applyBorder="1" applyAlignment="1">
      <alignment horizontal="center" vertical="center" wrapText="1"/>
    </xf>
    <xf numFmtId="0" fontId="8" fillId="7" borderId="2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left" vertical="center" wrapText="1"/>
    </xf>
    <xf numFmtId="2" fontId="10" fillId="0" borderId="1" xfId="0" applyNumberFormat="1" applyFont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 wrapText="1"/>
    </xf>
    <xf numFmtId="2" fontId="10" fillId="2" borderId="2" xfId="0" applyNumberFormat="1" applyFont="1" applyFill="1" applyBorder="1" applyAlignment="1">
      <alignment horizontal="center" vertical="center" wrapText="1"/>
    </xf>
    <xf numFmtId="0" fontId="10" fillId="0" borderId="0" xfId="7" applyFont="1" applyAlignment="1">
      <alignment horizontal="left" vertical="center" wrapText="1"/>
    </xf>
    <xf numFmtId="0" fontId="10" fillId="0" borderId="0" xfId="7" applyFont="1" applyAlignment="1">
      <alignment horizontal="left" vertical="top" wrapText="1"/>
    </xf>
    <xf numFmtId="0" fontId="10" fillId="0" borderId="0" xfId="0" applyFont="1" applyAlignment="1">
      <alignment horizontal="left" vertical="top" wrapText="1"/>
    </xf>
    <xf numFmtId="0" fontId="8" fillId="0" borderId="0" xfId="0" applyFont="1" applyAlignment="1">
      <alignment horizontal="left" vertical="center"/>
    </xf>
  </cellXfs>
  <cellStyles count="8">
    <cellStyle name="Обычный" xfId="0" builtinId="0"/>
    <cellStyle name="Обычный 2" xfId="1" xr:uid="{00000000-0005-0000-0000-000001000000}"/>
    <cellStyle name="Обычный 2 2 2" xfId="3" xr:uid="{F756AFBC-F379-4B95-8419-D0411DD98570}"/>
    <cellStyle name="Обычный 2 3 2" xfId="4" xr:uid="{0CFC682D-B2EC-4D2A-8A1C-7ADA0393EAB3}"/>
    <cellStyle name="Обычный 3" xfId="2" xr:uid="{00000000-0005-0000-0000-000002000000}"/>
    <cellStyle name="Обычный 3 2 2" xfId="7" xr:uid="{C835B1D3-904F-41A4-B311-7DEBE45FE204}"/>
    <cellStyle name="Обычный 4" xfId="6" xr:uid="{7892ACDF-4C85-4A72-893C-533698B7DF97}"/>
    <cellStyle name="Обычный 6 3 7 2 3" xfId="5" xr:uid="{CD7D9DDE-D035-4BB0-B7C7-72E2C2D85135}"/>
  </cellStyles>
  <dxfs count="0"/>
  <tableStyles count="0" defaultTableStyle="TableStyleMedium2" defaultPivotStyle="PivotStyleLight16"/>
  <colors>
    <mruColors>
      <color rgb="FFAE78D6"/>
      <color rgb="FFF8F8F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0C25D8-C299-456E-BF2E-228E78DCE758}">
  <sheetPr>
    <pageSetUpPr fitToPage="1"/>
  </sheetPr>
  <dimension ref="A1:R47"/>
  <sheetViews>
    <sheetView view="pageBreakPreview" topLeftCell="A4" zoomScale="55" zoomScaleNormal="90" zoomScaleSheetLayoutView="55" workbookViewId="0">
      <selection activeCell="P26" sqref="P26"/>
    </sheetView>
  </sheetViews>
  <sheetFormatPr defaultColWidth="9.140625" defaultRowHeight="15.75" x14ac:dyDescent="0.25"/>
  <cols>
    <col min="1" max="1" width="13.42578125" style="15" customWidth="1"/>
    <col min="2" max="2" width="70.7109375" style="16" customWidth="1"/>
    <col min="3" max="3" width="18.140625" style="16" customWidth="1"/>
    <col min="4" max="4" width="30.7109375" style="16" customWidth="1"/>
    <col min="5" max="5" width="11.7109375" style="15" customWidth="1"/>
    <col min="6" max="6" width="16.42578125" style="15" customWidth="1"/>
    <col min="7" max="13" width="11.7109375" style="15" customWidth="1"/>
    <col min="14" max="14" width="15.42578125" style="48" bestFit="1" customWidth="1" collapsed="1"/>
    <col min="15" max="15" width="16" style="17" customWidth="1"/>
    <col min="16" max="16" width="21.5703125" style="17" customWidth="1"/>
    <col min="17" max="17" width="26.85546875" style="16" customWidth="1"/>
    <col min="18" max="18" width="28.5703125" style="45" customWidth="1"/>
    <col min="19" max="16384" width="9.140625" style="15"/>
  </cols>
  <sheetData>
    <row r="1" spans="1:18" s="60" customFormat="1" x14ac:dyDescent="0.25">
      <c r="A1" s="58"/>
      <c r="B1" s="59"/>
      <c r="D1" s="59"/>
      <c r="N1" s="61"/>
      <c r="O1" s="62"/>
      <c r="Q1" s="59"/>
      <c r="R1" s="63" t="s">
        <v>22</v>
      </c>
    </row>
    <row r="2" spans="1:18" s="60" customFormat="1" x14ac:dyDescent="0.25">
      <c r="A2" s="58"/>
      <c r="B2" s="59"/>
      <c r="D2" s="59"/>
      <c r="N2" s="61"/>
      <c r="O2" s="62"/>
      <c r="Q2" s="59"/>
      <c r="R2" s="63" t="s">
        <v>23</v>
      </c>
    </row>
    <row r="3" spans="1:18" s="60" customFormat="1" x14ac:dyDescent="0.25">
      <c r="A3" s="58"/>
      <c r="B3" s="64" t="s">
        <v>24</v>
      </c>
      <c r="D3" s="64" t="s">
        <v>25</v>
      </c>
      <c r="N3" s="61"/>
      <c r="P3" s="65" t="s">
        <v>26</v>
      </c>
      <c r="Q3" s="59"/>
    </row>
    <row r="4" spans="1:18" s="60" customFormat="1" x14ac:dyDescent="0.25">
      <c r="A4" s="58"/>
      <c r="B4" s="59"/>
      <c r="D4" s="59"/>
      <c r="N4" s="61"/>
      <c r="Q4" s="59"/>
    </row>
    <row r="5" spans="1:18" s="60" customFormat="1" x14ac:dyDescent="0.25">
      <c r="A5" s="58"/>
      <c r="B5" s="59"/>
      <c r="D5" s="59"/>
      <c r="N5" s="61"/>
      <c r="Q5" s="59"/>
    </row>
    <row r="6" spans="1:18" s="60" customFormat="1" x14ac:dyDescent="0.25">
      <c r="A6" s="58"/>
      <c r="B6" s="60" t="s">
        <v>27</v>
      </c>
      <c r="D6" s="59"/>
      <c r="N6" s="61"/>
      <c r="Q6" s="59"/>
    </row>
    <row r="7" spans="1:18" s="60" customFormat="1" x14ac:dyDescent="0.25">
      <c r="A7" s="58"/>
      <c r="B7" s="59"/>
      <c r="D7" s="59"/>
      <c r="N7" s="61"/>
      <c r="Q7" s="59"/>
    </row>
    <row r="8" spans="1:18" s="67" customFormat="1" x14ac:dyDescent="0.25">
      <c r="A8" s="66"/>
      <c r="D8" s="68"/>
      <c r="E8" s="67" t="s">
        <v>88</v>
      </c>
      <c r="N8" s="69"/>
      <c r="Q8" s="68"/>
    </row>
    <row r="9" spans="1:18" s="67" customFormat="1" x14ac:dyDescent="0.25">
      <c r="A9" s="66"/>
      <c r="D9" s="68"/>
      <c r="E9" s="67" t="s">
        <v>39</v>
      </c>
      <c r="N9" s="69"/>
      <c r="Q9" s="68"/>
    </row>
    <row r="11" spans="1:18" ht="33.75" customHeight="1" x14ac:dyDescent="0.25">
      <c r="A11" s="56" t="s">
        <v>0</v>
      </c>
      <c r="B11" s="1" t="s">
        <v>1</v>
      </c>
      <c r="C11" s="1" t="s">
        <v>14</v>
      </c>
      <c r="D11" s="1" t="s">
        <v>15</v>
      </c>
      <c r="E11" s="1" t="s">
        <v>7</v>
      </c>
      <c r="F11" s="57" t="s">
        <v>40</v>
      </c>
      <c r="G11" s="57" t="s">
        <v>41</v>
      </c>
      <c r="H11" s="57" t="s">
        <v>42</v>
      </c>
      <c r="I11" s="57" t="s">
        <v>43</v>
      </c>
      <c r="J11" s="57" t="s">
        <v>44</v>
      </c>
      <c r="K11" s="57" t="s">
        <v>45</v>
      </c>
      <c r="L11" s="57" t="s">
        <v>46</v>
      </c>
      <c r="M11" s="57" t="s">
        <v>47</v>
      </c>
      <c r="N11" s="2" t="s">
        <v>2</v>
      </c>
      <c r="O11" s="2" t="s">
        <v>4</v>
      </c>
      <c r="P11" s="2" t="s">
        <v>5</v>
      </c>
      <c r="Q11" s="2" t="s">
        <v>6</v>
      </c>
      <c r="R11" s="2" t="s">
        <v>31</v>
      </c>
    </row>
    <row r="12" spans="1:18" x14ac:dyDescent="0.25">
      <c r="A12" s="31">
        <v>11</v>
      </c>
      <c r="B12" s="27" t="s">
        <v>8</v>
      </c>
      <c r="C12" s="27"/>
      <c r="D12" s="27"/>
      <c r="E12" s="28"/>
      <c r="F12" s="28"/>
      <c r="G12" s="28"/>
      <c r="H12" s="28"/>
      <c r="I12" s="28"/>
      <c r="J12" s="28"/>
      <c r="K12" s="28"/>
      <c r="L12" s="28"/>
      <c r="M12" s="28"/>
      <c r="N12" s="29"/>
      <c r="O12" s="29"/>
      <c r="P12" s="29"/>
      <c r="Q12" s="29"/>
      <c r="R12" s="29"/>
    </row>
    <row r="13" spans="1:18" x14ac:dyDescent="0.25">
      <c r="A13" s="32" t="s">
        <v>29</v>
      </c>
      <c r="B13" s="12" t="s">
        <v>13</v>
      </c>
      <c r="C13" s="12"/>
      <c r="D13" s="12"/>
      <c r="E13" s="30"/>
      <c r="F13" s="30"/>
      <c r="G13" s="30"/>
      <c r="H13" s="30"/>
      <c r="I13" s="30"/>
      <c r="J13" s="30"/>
      <c r="K13" s="30"/>
      <c r="L13" s="30"/>
      <c r="M13" s="30"/>
      <c r="N13" s="14"/>
      <c r="O13" s="14"/>
      <c r="P13" s="14"/>
      <c r="Q13" s="14"/>
      <c r="R13" s="14"/>
    </row>
    <row r="14" spans="1:18" x14ac:dyDescent="0.25">
      <c r="A14" s="33" t="s">
        <v>30</v>
      </c>
      <c r="B14" s="8" t="s">
        <v>36</v>
      </c>
      <c r="C14" s="8"/>
      <c r="D14" s="8"/>
      <c r="E14" s="6"/>
      <c r="F14" s="6"/>
      <c r="G14" s="6"/>
      <c r="H14" s="6"/>
      <c r="I14" s="6"/>
      <c r="J14" s="6"/>
      <c r="K14" s="6"/>
      <c r="L14" s="6"/>
      <c r="M14" s="6"/>
      <c r="N14" s="7"/>
      <c r="O14" s="7"/>
      <c r="P14" s="7"/>
      <c r="Q14" s="7"/>
      <c r="R14" s="7"/>
    </row>
    <row r="15" spans="1:18" x14ac:dyDescent="0.25">
      <c r="A15" s="34" t="s">
        <v>37</v>
      </c>
      <c r="B15" s="9" t="s">
        <v>36</v>
      </c>
      <c r="C15" s="9"/>
      <c r="D15" s="9"/>
      <c r="E15" s="4"/>
      <c r="F15" s="4"/>
      <c r="G15" s="4"/>
      <c r="H15" s="4"/>
      <c r="I15" s="4"/>
      <c r="J15" s="4"/>
      <c r="K15" s="4"/>
      <c r="L15" s="4"/>
      <c r="M15" s="4"/>
      <c r="N15" s="5"/>
      <c r="O15" s="5"/>
      <c r="P15" s="5">
        <f>P16+P19</f>
        <v>11035686.76</v>
      </c>
      <c r="Q15" s="5"/>
      <c r="R15" s="5"/>
    </row>
    <row r="16" spans="1:18" x14ac:dyDescent="0.25">
      <c r="A16" s="11"/>
      <c r="B16" s="75" t="s">
        <v>35</v>
      </c>
      <c r="C16" s="36"/>
      <c r="D16" s="36"/>
      <c r="E16" s="13"/>
      <c r="F16" s="13"/>
      <c r="G16" s="13"/>
      <c r="H16" s="13"/>
      <c r="I16" s="13"/>
      <c r="J16" s="13"/>
      <c r="K16" s="13"/>
      <c r="L16" s="13"/>
      <c r="M16" s="13"/>
      <c r="N16" s="14"/>
      <c r="O16" s="14"/>
      <c r="P16" s="14">
        <f>SUM(P17:P18)</f>
        <v>2565053</v>
      </c>
      <c r="Q16" s="14"/>
      <c r="R16" s="14"/>
    </row>
    <row r="17" spans="1:18" x14ac:dyDescent="0.25">
      <c r="A17" s="11"/>
      <c r="B17" s="80" t="s">
        <v>10</v>
      </c>
      <c r="C17" s="37"/>
      <c r="D17" s="37"/>
      <c r="E17" s="18" t="s">
        <v>3</v>
      </c>
      <c r="F17" s="83">
        <f>SUM(F26:F28)</f>
        <v>2740</v>
      </c>
      <c r="G17" s="83">
        <f>SUM(G26:G28)</f>
        <v>2420</v>
      </c>
      <c r="H17" s="83">
        <f>SUM(H26:H28)</f>
        <v>2550</v>
      </c>
      <c r="I17" s="83">
        <f>SUM(I26:I28)</f>
        <v>1120</v>
      </c>
      <c r="J17" s="83">
        <f>SUM(J26:J28)</f>
        <v>1120</v>
      </c>
      <c r="K17" s="83">
        <f>SUM(K26:K28)</f>
        <v>2550</v>
      </c>
      <c r="L17" s="83">
        <f>SUM(L26:L28)</f>
        <v>2020</v>
      </c>
      <c r="M17" s="83">
        <f>SUM(M26:M28)</f>
        <v>2020</v>
      </c>
      <c r="N17" s="14">
        <f>SUM(F17:M17)</f>
        <v>16540</v>
      </c>
      <c r="O17" s="19">
        <f>работы!O17</f>
        <v>125</v>
      </c>
      <c r="P17" s="10">
        <f t="shared" ref="P17:P18" si="0">O17*N17</f>
        <v>2067500</v>
      </c>
      <c r="Q17" s="14"/>
      <c r="R17" s="14"/>
    </row>
    <row r="18" spans="1:18" x14ac:dyDescent="0.25">
      <c r="A18" s="11"/>
      <c r="B18" s="80" t="s">
        <v>86</v>
      </c>
      <c r="C18" s="37"/>
      <c r="D18" s="37"/>
      <c r="E18" s="18" t="s">
        <v>3</v>
      </c>
      <c r="F18" s="83">
        <f>(F22)*3</f>
        <v>48</v>
      </c>
      <c r="G18" s="83">
        <f t="shared" ref="G18:M18" si="1">(G22)*3</f>
        <v>51</v>
      </c>
      <c r="H18" s="83">
        <f t="shared" si="1"/>
        <v>54</v>
      </c>
      <c r="I18" s="83">
        <f t="shared" si="1"/>
        <v>45</v>
      </c>
      <c r="J18" s="83">
        <f t="shared" si="1"/>
        <v>45</v>
      </c>
      <c r="K18" s="83">
        <f t="shared" si="1"/>
        <v>54</v>
      </c>
      <c r="L18" s="83">
        <f t="shared" si="1"/>
        <v>51</v>
      </c>
      <c r="M18" s="83">
        <f t="shared" si="1"/>
        <v>51</v>
      </c>
      <c r="N18" s="14">
        <f>SUM(F18:M18)</f>
        <v>399</v>
      </c>
      <c r="O18" s="19">
        <f>работы!O18</f>
        <v>1247</v>
      </c>
      <c r="P18" s="10">
        <f t="shared" si="0"/>
        <v>497553</v>
      </c>
      <c r="Q18" s="14"/>
      <c r="R18" s="14"/>
    </row>
    <row r="19" spans="1:18" x14ac:dyDescent="0.25">
      <c r="A19" s="51"/>
      <c r="B19" s="52" t="s">
        <v>9</v>
      </c>
      <c r="C19" s="53"/>
      <c r="D19" s="53"/>
      <c r="E19" s="54"/>
      <c r="F19" s="54"/>
      <c r="G19" s="54"/>
      <c r="H19" s="54"/>
      <c r="I19" s="54"/>
      <c r="J19" s="54"/>
      <c r="K19" s="54"/>
      <c r="L19" s="54"/>
      <c r="M19" s="54"/>
      <c r="N19" s="55"/>
      <c r="O19" s="55"/>
      <c r="P19" s="55">
        <f>SUM(P20:P31)</f>
        <v>8470633.7599999998</v>
      </c>
      <c r="Q19" s="55"/>
      <c r="R19" s="55"/>
    </row>
    <row r="20" spans="1:18" s="74" customFormat="1" x14ac:dyDescent="0.25">
      <c r="A20" s="70"/>
      <c r="B20" s="43" t="s">
        <v>48</v>
      </c>
      <c r="C20" s="71"/>
      <c r="D20" s="44" t="s">
        <v>49</v>
      </c>
      <c r="E20" s="71" t="s">
        <v>50</v>
      </c>
      <c r="F20" s="81">
        <v>96</v>
      </c>
      <c r="G20" s="81">
        <v>102</v>
      </c>
      <c r="H20" s="81">
        <v>108</v>
      </c>
      <c r="I20" s="81">
        <v>90</v>
      </c>
      <c r="J20" s="81">
        <v>90</v>
      </c>
      <c r="K20" s="81">
        <v>108</v>
      </c>
      <c r="L20" s="81">
        <v>102</v>
      </c>
      <c r="M20" s="81">
        <v>102</v>
      </c>
      <c r="N20" s="72">
        <f>SUM(F20:M20)</f>
        <v>798</v>
      </c>
      <c r="O20" s="73">
        <f>материалы!O16</f>
        <v>56</v>
      </c>
      <c r="P20" s="73">
        <f t="shared" ref="P20:P35" si="2">N20*O20</f>
        <v>44688</v>
      </c>
      <c r="Q20" s="44" t="s">
        <v>51</v>
      </c>
      <c r="R20" s="71"/>
    </row>
    <row r="21" spans="1:18" s="74" customFormat="1" x14ac:dyDescent="0.25">
      <c r="A21" s="70"/>
      <c r="B21" s="43" t="s">
        <v>52</v>
      </c>
      <c r="C21" s="71"/>
      <c r="D21" s="44" t="s">
        <v>53</v>
      </c>
      <c r="E21" s="71" t="s">
        <v>50</v>
      </c>
      <c r="F21" s="81">
        <v>96</v>
      </c>
      <c r="G21" s="81">
        <v>102</v>
      </c>
      <c r="H21" s="81">
        <v>108</v>
      </c>
      <c r="I21" s="81">
        <v>90</v>
      </c>
      <c r="J21" s="81">
        <v>90</v>
      </c>
      <c r="K21" s="81">
        <v>108</v>
      </c>
      <c r="L21" s="81">
        <v>102</v>
      </c>
      <c r="M21" s="81">
        <v>102</v>
      </c>
      <c r="N21" s="72">
        <f>SUM(F21:M21)</f>
        <v>798</v>
      </c>
      <c r="O21" s="73">
        <f>материалы!O17</f>
        <v>96</v>
      </c>
      <c r="P21" s="73">
        <f t="shared" si="2"/>
        <v>76608</v>
      </c>
      <c r="Q21" s="44" t="s">
        <v>51</v>
      </c>
      <c r="R21" s="71"/>
    </row>
    <row r="22" spans="1:18" s="74" customFormat="1" ht="47.25" x14ac:dyDescent="0.25">
      <c r="A22" s="70"/>
      <c r="B22" s="43" t="s">
        <v>54</v>
      </c>
      <c r="C22" s="71"/>
      <c r="D22" s="44" t="s">
        <v>55</v>
      </c>
      <c r="E22" s="71" t="s">
        <v>50</v>
      </c>
      <c r="F22" s="81">
        <v>16</v>
      </c>
      <c r="G22" s="81">
        <v>17</v>
      </c>
      <c r="H22" s="81">
        <v>18</v>
      </c>
      <c r="I22" s="81">
        <v>15</v>
      </c>
      <c r="J22" s="81">
        <v>15</v>
      </c>
      <c r="K22" s="81">
        <v>18</v>
      </c>
      <c r="L22" s="81">
        <v>17</v>
      </c>
      <c r="M22" s="81">
        <v>17</v>
      </c>
      <c r="N22" s="72">
        <f>SUM(F22:M22)</f>
        <v>133</v>
      </c>
      <c r="O22" s="73">
        <f>материалы!O18</f>
        <v>136</v>
      </c>
      <c r="P22" s="73">
        <f t="shared" si="2"/>
        <v>18088</v>
      </c>
      <c r="Q22" s="44" t="s">
        <v>56</v>
      </c>
      <c r="R22" s="71"/>
    </row>
    <row r="23" spans="1:18" s="74" customFormat="1" ht="31.5" x14ac:dyDescent="0.25">
      <c r="A23" s="70"/>
      <c r="B23" s="43" t="s">
        <v>57</v>
      </c>
      <c r="C23" s="71"/>
      <c r="D23" s="44" t="s">
        <v>58</v>
      </c>
      <c r="E23" s="71" t="s">
        <v>50</v>
      </c>
      <c r="F23" s="81">
        <v>6.86</v>
      </c>
      <c r="G23" s="81">
        <v>7.29</v>
      </c>
      <c r="H23" s="81">
        <v>7.71</v>
      </c>
      <c r="I23" s="81">
        <v>6.43</v>
      </c>
      <c r="J23" s="81">
        <v>6.43</v>
      </c>
      <c r="K23" s="81">
        <v>7.71</v>
      </c>
      <c r="L23" s="81">
        <v>7.29</v>
      </c>
      <c r="M23" s="81">
        <v>7.29</v>
      </c>
      <c r="N23" s="72">
        <f>SUM(F23:M23)</f>
        <v>57.01</v>
      </c>
      <c r="O23" s="73">
        <f>материалы!O19</f>
        <v>176</v>
      </c>
      <c r="P23" s="73">
        <f t="shared" si="2"/>
        <v>10033.76</v>
      </c>
      <c r="Q23" s="44" t="s">
        <v>59</v>
      </c>
      <c r="R23" s="71"/>
    </row>
    <row r="24" spans="1:18" s="74" customFormat="1" x14ac:dyDescent="0.25">
      <c r="A24" s="70"/>
      <c r="B24" s="43" t="s">
        <v>60</v>
      </c>
      <c r="C24" s="71"/>
      <c r="D24" s="44" t="s">
        <v>61</v>
      </c>
      <c r="E24" s="71" t="s">
        <v>50</v>
      </c>
      <c r="F24" s="81">
        <v>128</v>
      </c>
      <c r="G24" s="81">
        <v>136</v>
      </c>
      <c r="H24" s="81">
        <v>144</v>
      </c>
      <c r="I24" s="81">
        <v>120</v>
      </c>
      <c r="J24" s="81">
        <v>120</v>
      </c>
      <c r="K24" s="81">
        <v>144</v>
      </c>
      <c r="L24" s="81">
        <v>136</v>
      </c>
      <c r="M24" s="81">
        <v>136</v>
      </c>
      <c r="N24" s="72">
        <f>SUM(F24:M24)</f>
        <v>1064</v>
      </c>
      <c r="O24" s="73">
        <f>материалы!O20</f>
        <v>216</v>
      </c>
      <c r="P24" s="73">
        <f t="shared" si="2"/>
        <v>229824</v>
      </c>
      <c r="Q24" s="44" t="s">
        <v>62</v>
      </c>
      <c r="R24" s="71"/>
    </row>
    <row r="25" spans="1:18" s="74" customFormat="1" ht="33" customHeight="1" x14ac:dyDescent="0.25">
      <c r="A25" s="70"/>
      <c r="B25" s="43" t="s">
        <v>63</v>
      </c>
      <c r="C25" s="71"/>
      <c r="D25" s="44" t="s">
        <v>64</v>
      </c>
      <c r="E25" s="71" t="s">
        <v>50</v>
      </c>
      <c r="F25" s="81">
        <v>96</v>
      </c>
      <c r="G25" s="81">
        <v>102</v>
      </c>
      <c r="H25" s="81">
        <v>108</v>
      </c>
      <c r="I25" s="81">
        <v>90</v>
      </c>
      <c r="J25" s="81">
        <v>90</v>
      </c>
      <c r="K25" s="81">
        <v>108</v>
      </c>
      <c r="L25" s="81">
        <v>102</v>
      </c>
      <c r="M25" s="81">
        <v>102</v>
      </c>
      <c r="N25" s="72">
        <f>SUM(F25:M25)</f>
        <v>798</v>
      </c>
      <c r="O25" s="73">
        <f>материалы!O21</f>
        <v>256</v>
      </c>
      <c r="P25" s="73">
        <f t="shared" si="2"/>
        <v>204288</v>
      </c>
      <c r="Q25" s="44" t="s">
        <v>51</v>
      </c>
      <c r="R25" s="71"/>
    </row>
    <row r="26" spans="1:18" s="74" customFormat="1" ht="31.5" x14ac:dyDescent="0.25">
      <c r="A26" s="70"/>
      <c r="B26" s="43" t="s">
        <v>32</v>
      </c>
      <c r="C26" s="71" t="s">
        <v>66</v>
      </c>
      <c r="D26" s="44" t="s">
        <v>65</v>
      </c>
      <c r="E26" s="71" t="s">
        <v>3</v>
      </c>
      <c r="F26" s="81">
        <v>140</v>
      </c>
      <c r="G26" s="81">
        <v>120</v>
      </c>
      <c r="H26" s="81">
        <v>150</v>
      </c>
      <c r="I26" s="81">
        <v>120</v>
      </c>
      <c r="J26" s="81">
        <v>120</v>
      </c>
      <c r="K26" s="81">
        <v>150</v>
      </c>
      <c r="L26" s="81">
        <v>120</v>
      </c>
      <c r="M26" s="81">
        <v>120</v>
      </c>
      <c r="N26" s="72">
        <f>SUM(F26:M26)</f>
        <v>1040</v>
      </c>
      <c r="O26" s="73">
        <f>материалы!O22</f>
        <v>296</v>
      </c>
      <c r="P26" s="73">
        <f t="shared" si="2"/>
        <v>307840</v>
      </c>
      <c r="Q26" s="44" t="s">
        <v>67</v>
      </c>
      <c r="R26" s="71"/>
    </row>
    <row r="27" spans="1:18" s="74" customFormat="1" ht="31.5" x14ac:dyDescent="0.25">
      <c r="A27" s="70"/>
      <c r="B27" s="43" t="s">
        <v>33</v>
      </c>
      <c r="C27" s="71"/>
      <c r="D27" s="44" t="s">
        <v>68</v>
      </c>
      <c r="E27" s="71" t="s">
        <v>3</v>
      </c>
      <c r="F27" s="81">
        <v>2600</v>
      </c>
      <c r="G27" s="81"/>
      <c r="H27" s="81"/>
      <c r="I27" s="81"/>
      <c r="J27" s="81">
        <v>1000</v>
      </c>
      <c r="K27" s="81"/>
      <c r="L27" s="81"/>
      <c r="M27" s="81">
        <v>1900</v>
      </c>
      <c r="N27" s="72">
        <f>SUM(F27:M27)</f>
        <v>5500</v>
      </c>
      <c r="O27" s="73">
        <f>материалы!O23</f>
        <v>336</v>
      </c>
      <c r="P27" s="73">
        <f t="shared" si="2"/>
        <v>1848000</v>
      </c>
      <c r="Q27" s="44" t="s">
        <v>69</v>
      </c>
      <c r="R27" s="71"/>
    </row>
    <row r="28" spans="1:18" s="74" customFormat="1" ht="31.5" x14ac:dyDescent="0.25">
      <c r="A28" s="70"/>
      <c r="B28" s="43" t="s">
        <v>34</v>
      </c>
      <c r="C28" s="71"/>
      <c r="D28" s="44" t="s">
        <v>68</v>
      </c>
      <c r="E28" s="71" t="s">
        <v>3</v>
      </c>
      <c r="F28" s="81"/>
      <c r="G28" s="81">
        <v>2300</v>
      </c>
      <c r="H28" s="81">
        <v>2400</v>
      </c>
      <c r="I28" s="81">
        <v>1000</v>
      </c>
      <c r="J28" s="81"/>
      <c r="K28" s="81">
        <v>2400</v>
      </c>
      <c r="L28" s="81">
        <v>1900</v>
      </c>
      <c r="M28" s="81"/>
      <c r="N28" s="72">
        <f>SUM(F28:M28)</f>
        <v>10000</v>
      </c>
      <c r="O28" s="73">
        <f>материалы!O24</f>
        <v>376</v>
      </c>
      <c r="P28" s="73">
        <f t="shared" si="2"/>
        <v>3760000</v>
      </c>
      <c r="Q28" s="44" t="s">
        <v>70</v>
      </c>
      <c r="R28" s="71"/>
    </row>
    <row r="29" spans="1:18" s="74" customFormat="1" x14ac:dyDescent="0.25">
      <c r="A29" s="70"/>
      <c r="B29" s="43" t="s">
        <v>71</v>
      </c>
      <c r="C29" s="71"/>
      <c r="D29" s="44" t="s">
        <v>72</v>
      </c>
      <c r="E29" s="71" t="s">
        <v>50</v>
      </c>
      <c r="F29" s="81">
        <v>48</v>
      </c>
      <c r="G29" s="81">
        <v>51</v>
      </c>
      <c r="H29" s="81">
        <v>54</v>
      </c>
      <c r="I29" s="81">
        <v>45</v>
      </c>
      <c r="J29" s="81">
        <v>45</v>
      </c>
      <c r="K29" s="81">
        <v>54</v>
      </c>
      <c r="L29" s="81">
        <v>51</v>
      </c>
      <c r="M29" s="81">
        <v>51</v>
      </c>
      <c r="N29" s="72">
        <f>SUM(F29:M29)</f>
        <v>399</v>
      </c>
      <c r="O29" s="73">
        <f>материалы!O25</f>
        <v>416</v>
      </c>
      <c r="P29" s="73">
        <f t="shared" si="2"/>
        <v>165984</v>
      </c>
      <c r="Q29" s="44" t="s">
        <v>73</v>
      </c>
      <c r="R29" s="71"/>
    </row>
    <row r="30" spans="1:18" s="74" customFormat="1" x14ac:dyDescent="0.25">
      <c r="A30" s="70"/>
      <c r="B30" s="43" t="s">
        <v>74</v>
      </c>
      <c r="C30" s="71" t="s">
        <v>75</v>
      </c>
      <c r="D30" s="44" t="s">
        <v>76</v>
      </c>
      <c r="E30" s="71" t="s">
        <v>50</v>
      </c>
      <c r="F30" s="81">
        <v>23</v>
      </c>
      <c r="G30" s="81">
        <v>19</v>
      </c>
      <c r="H30" s="81">
        <v>24</v>
      </c>
      <c r="I30" s="81">
        <v>19</v>
      </c>
      <c r="J30" s="81">
        <v>19</v>
      </c>
      <c r="K30" s="81">
        <v>24</v>
      </c>
      <c r="L30" s="81">
        <v>19</v>
      </c>
      <c r="M30" s="81">
        <v>17</v>
      </c>
      <c r="N30" s="72">
        <f>SUM(F30:M30)</f>
        <v>164</v>
      </c>
      <c r="O30" s="73">
        <f>материалы!O26</f>
        <v>456</v>
      </c>
      <c r="P30" s="73">
        <f t="shared" si="2"/>
        <v>74784</v>
      </c>
      <c r="Q30" s="44" t="s">
        <v>77</v>
      </c>
      <c r="R30" s="71"/>
    </row>
    <row r="31" spans="1:18" s="74" customFormat="1" x14ac:dyDescent="0.25">
      <c r="A31" s="70"/>
      <c r="B31" s="52" t="s">
        <v>38</v>
      </c>
      <c r="C31" s="71"/>
      <c r="D31" s="44"/>
      <c r="E31" s="71"/>
      <c r="F31" s="71"/>
      <c r="G31" s="71"/>
      <c r="H31" s="71"/>
      <c r="I31" s="71"/>
      <c r="J31" s="71"/>
      <c r="K31" s="71"/>
      <c r="L31" s="71"/>
      <c r="M31" s="71"/>
      <c r="N31" s="72"/>
      <c r="O31" s="73">
        <f>материалы!O27</f>
        <v>0</v>
      </c>
      <c r="P31" s="72">
        <f>SUM(P32:P35)</f>
        <v>1730496</v>
      </c>
      <c r="Q31" s="44"/>
      <c r="R31" s="71"/>
    </row>
    <row r="32" spans="1:18" s="74" customFormat="1" x14ac:dyDescent="0.25">
      <c r="A32" s="70"/>
      <c r="B32" s="76" t="s">
        <v>78</v>
      </c>
      <c r="C32" s="77"/>
      <c r="D32" s="78"/>
      <c r="E32" s="79" t="s">
        <v>50</v>
      </c>
      <c r="F32" s="71">
        <v>100</v>
      </c>
      <c r="G32" s="71">
        <v>100</v>
      </c>
      <c r="H32" s="71">
        <v>100</v>
      </c>
      <c r="I32" s="71">
        <v>100</v>
      </c>
      <c r="J32" s="71">
        <v>100</v>
      </c>
      <c r="K32" s="71">
        <v>100</v>
      </c>
      <c r="L32" s="71">
        <v>100</v>
      </c>
      <c r="M32" s="71">
        <v>100</v>
      </c>
      <c r="N32" s="72">
        <f>SUM(F32:M32)</f>
        <v>800</v>
      </c>
      <c r="O32" s="73">
        <f>материалы!O28</f>
        <v>536</v>
      </c>
      <c r="P32" s="73">
        <f t="shared" si="2"/>
        <v>428800</v>
      </c>
      <c r="Q32" s="44"/>
      <c r="R32" s="71"/>
    </row>
    <row r="33" spans="1:18" s="74" customFormat="1" x14ac:dyDescent="0.25">
      <c r="A33" s="70"/>
      <c r="B33" s="76" t="s">
        <v>79</v>
      </c>
      <c r="C33" s="77" t="s">
        <v>80</v>
      </c>
      <c r="D33" s="78" t="s">
        <v>81</v>
      </c>
      <c r="E33" s="79" t="s">
        <v>50</v>
      </c>
      <c r="F33" s="71">
        <v>179</v>
      </c>
      <c r="G33" s="71">
        <v>142</v>
      </c>
      <c r="H33" s="71">
        <v>138</v>
      </c>
      <c r="I33" s="71">
        <v>72</v>
      </c>
      <c r="J33" s="71">
        <v>72</v>
      </c>
      <c r="K33" s="71">
        <v>138</v>
      </c>
      <c r="L33" s="71">
        <v>132</v>
      </c>
      <c r="M33" s="71">
        <v>134</v>
      </c>
      <c r="N33" s="72">
        <f>SUM(F33:M33)</f>
        <v>1007</v>
      </c>
      <c r="O33" s="73">
        <f>материалы!O29</f>
        <v>576</v>
      </c>
      <c r="P33" s="73">
        <f t="shared" si="2"/>
        <v>580032</v>
      </c>
      <c r="Q33" s="44" t="s">
        <v>82</v>
      </c>
      <c r="R33" s="71"/>
    </row>
    <row r="34" spans="1:18" s="74" customFormat="1" ht="31.5" x14ac:dyDescent="0.25">
      <c r="A34" s="70"/>
      <c r="B34" s="76" t="s">
        <v>83</v>
      </c>
      <c r="C34" s="77" t="s">
        <v>84</v>
      </c>
      <c r="D34" s="78"/>
      <c r="E34" s="79" t="s">
        <v>50</v>
      </c>
      <c r="F34" s="71">
        <v>8</v>
      </c>
      <c r="G34" s="71">
        <v>8</v>
      </c>
      <c r="H34" s="71">
        <v>8</v>
      </c>
      <c r="I34" s="71">
        <v>8</v>
      </c>
      <c r="J34" s="71">
        <v>8</v>
      </c>
      <c r="K34" s="71">
        <v>8</v>
      </c>
      <c r="L34" s="71">
        <v>8</v>
      </c>
      <c r="M34" s="71">
        <v>8</v>
      </c>
      <c r="N34" s="72">
        <f>SUM(F34:M34)</f>
        <v>64</v>
      </c>
      <c r="O34" s="73">
        <f>материалы!O30</f>
        <v>616</v>
      </c>
      <c r="P34" s="73">
        <f t="shared" si="2"/>
        <v>39424</v>
      </c>
      <c r="Q34" s="44"/>
      <c r="R34" s="71"/>
    </row>
    <row r="35" spans="1:18" s="74" customFormat="1" x14ac:dyDescent="0.25">
      <c r="A35" s="70"/>
      <c r="B35" s="76" t="s">
        <v>85</v>
      </c>
      <c r="C35" s="77" t="s">
        <v>66</v>
      </c>
      <c r="D35" s="78"/>
      <c r="E35" s="79" t="s">
        <v>50</v>
      </c>
      <c r="F35" s="71">
        <v>140</v>
      </c>
      <c r="G35" s="71">
        <v>120</v>
      </c>
      <c r="H35" s="71">
        <v>150</v>
      </c>
      <c r="I35" s="71">
        <v>120</v>
      </c>
      <c r="J35" s="71">
        <v>120</v>
      </c>
      <c r="K35" s="71">
        <v>150</v>
      </c>
      <c r="L35" s="71">
        <v>120</v>
      </c>
      <c r="M35" s="71">
        <v>120</v>
      </c>
      <c r="N35" s="72">
        <f>SUM(F35:M35)</f>
        <v>1040</v>
      </c>
      <c r="O35" s="73">
        <f>материалы!O31</f>
        <v>656</v>
      </c>
      <c r="P35" s="73">
        <f t="shared" si="2"/>
        <v>682240</v>
      </c>
      <c r="Q35" s="44"/>
      <c r="R35" s="71"/>
    </row>
    <row r="36" spans="1:18" x14ac:dyDescent="0.25">
      <c r="A36" s="34"/>
      <c r="B36" s="20"/>
      <c r="C36" s="20"/>
      <c r="D36" s="20"/>
      <c r="E36" s="3"/>
      <c r="F36" s="3"/>
      <c r="G36" s="3"/>
      <c r="H36" s="3"/>
      <c r="I36" s="3"/>
      <c r="J36" s="3"/>
      <c r="K36" s="3"/>
      <c r="L36" s="3"/>
      <c r="M36" s="3"/>
      <c r="N36" s="21"/>
      <c r="O36" s="22" t="s">
        <v>93</v>
      </c>
      <c r="P36" s="21">
        <f>P15</f>
        <v>11035686.76</v>
      </c>
      <c r="Q36" s="82"/>
      <c r="R36" s="3"/>
    </row>
    <row r="37" spans="1:18" x14ac:dyDescent="0.25">
      <c r="A37" s="35"/>
      <c r="B37" s="24"/>
      <c r="C37" s="24"/>
      <c r="D37" s="24"/>
      <c r="E37" s="23"/>
      <c r="F37" s="23"/>
      <c r="G37" s="23"/>
      <c r="H37" s="23"/>
      <c r="I37" s="23"/>
      <c r="J37" s="23"/>
      <c r="K37" s="23"/>
      <c r="L37" s="23"/>
      <c r="M37" s="23"/>
      <c r="N37" s="25"/>
      <c r="O37" s="26" t="s">
        <v>11</v>
      </c>
      <c r="P37" s="25">
        <f>P16</f>
        <v>2565053</v>
      </c>
      <c r="Q37" s="42"/>
      <c r="R37" s="23"/>
    </row>
    <row r="38" spans="1:18" x14ac:dyDescent="0.25">
      <c r="A38" s="35"/>
      <c r="B38" s="24"/>
      <c r="C38" s="24"/>
      <c r="D38" s="24"/>
      <c r="E38" s="23"/>
      <c r="F38" s="23"/>
      <c r="G38" s="23"/>
      <c r="H38" s="23"/>
      <c r="I38" s="23"/>
      <c r="J38" s="23"/>
      <c r="K38" s="23"/>
      <c r="L38" s="23"/>
      <c r="M38" s="23"/>
      <c r="N38" s="25"/>
      <c r="O38" s="26" t="s">
        <v>12</v>
      </c>
      <c r="P38" s="25">
        <f>P19</f>
        <v>8470633.7599999998</v>
      </c>
      <c r="Q38" s="42"/>
      <c r="R38" s="23"/>
    </row>
    <row r="39" spans="1:18" ht="31.5" x14ac:dyDescent="0.25">
      <c r="A39" s="35"/>
      <c r="B39" s="24"/>
      <c r="C39" s="24"/>
      <c r="D39" s="24"/>
      <c r="E39" s="23"/>
      <c r="F39" s="23"/>
      <c r="G39" s="23"/>
      <c r="H39" s="23"/>
      <c r="I39" s="23"/>
      <c r="J39" s="23"/>
      <c r="K39" s="23"/>
      <c r="L39" s="23"/>
      <c r="M39" s="23"/>
      <c r="N39" s="25"/>
      <c r="O39" s="26" t="s">
        <v>21</v>
      </c>
      <c r="P39" s="50"/>
      <c r="Q39" s="42" t="s">
        <v>28</v>
      </c>
      <c r="R39" s="42"/>
    </row>
    <row r="42" spans="1:18" x14ac:dyDescent="0.25">
      <c r="B42" s="38" t="s">
        <v>20</v>
      </c>
    </row>
    <row r="43" spans="1:18" ht="41.25" customHeight="1" x14ac:dyDescent="0.25">
      <c r="A43" s="39" t="s">
        <v>16</v>
      </c>
      <c r="B43" s="84" t="s">
        <v>17</v>
      </c>
      <c r="C43" s="84"/>
      <c r="D43" s="84"/>
      <c r="E43" s="84"/>
      <c r="F43" s="84"/>
      <c r="G43" s="84"/>
      <c r="H43" s="84"/>
      <c r="I43" s="84"/>
      <c r="J43" s="84"/>
      <c r="K43" s="84"/>
      <c r="L43" s="84"/>
      <c r="M43" s="84"/>
      <c r="N43" s="84"/>
      <c r="O43" s="84"/>
      <c r="P43" s="84"/>
      <c r="Q43" s="84"/>
      <c r="R43" s="46"/>
    </row>
    <row r="44" spans="1:18" ht="63.75" customHeight="1" x14ac:dyDescent="0.25">
      <c r="A44" s="40" t="s">
        <v>16</v>
      </c>
      <c r="B44" s="85" t="s">
        <v>18</v>
      </c>
      <c r="C44" s="85"/>
      <c r="D44" s="85"/>
      <c r="E44" s="85"/>
      <c r="F44" s="85"/>
      <c r="G44" s="85"/>
      <c r="H44" s="85"/>
      <c r="I44" s="85"/>
      <c r="J44" s="85"/>
      <c r="K44" s="85"/>
      <c r="L44" s="85"/>
      <c r="M44" s="85"/>
      <c r="N44" s="85"/>
      <c r="O44" s="85"/>
      <c r="P44" s="85"/>
      <c r="Q44" s="85"/>
      <c r="R44" s="47"/>
    </row>
    <row r="45" spans="1:18" x14ac:dyDescent="0.25">
      <c r="A45" s="39" t="s">
        <v>16</v>
      </c>
      <c r="B45" s="86" t="s">
        <v>19</v>
      </c>
      <c r="C45" s="86"/>
      <c r="D45" s="86"/>
      <c r="E45" s="86"/>
      <c r="F45" s="86"/>
      <c r="G45" s="86"/>
      <c r="H45" s="86"/>
      <c r="I45" s="86"/>
      <c r="J45" s="86"/>
      <c r="K45" s="86"/>
      <c r="L45" s="86"/>
      <c r="M45" s="86"/>
      <c r="N45" s="86"/>
      <c r="O45" s="86"/>
      <c r="P45" s="86"/>
      <c r="Q45" s="86"/>
      <c r="R45" s="86"/>
    </row>
    <row r="46" spans="1:18" x14ac:dyDescent="0.25">
      <c r="A46" s="39" t="s">
        <v>16</v>
      </c>
      <c r="B46" s="87" t="s">
        <v>87</v>
      </c>
      <c r="C46" s="87"/>
      <c r="D46" s="87"/>
      <c r="E46" s="87"/>
      <c r="F46" s="87"/>
      <c r="G46" s="87"/>
      <c r="H46" s="87"/>
      <c r="I46" s="87"/>
      <c r="J46" s="87"/>
      <c r="K46" s="87"/>
      <c r="L46" s="41"/>
      <c r="M46" s="41"/>
      <c r="N46" s="49"/>
      <c r="O46" s="41"/>
      <c r="P46" s="41"/>
      <c r="Q46" s="41"/>
      <c r="R46" s="47"/>
    </row>
    <row r="47" spans="1:18" x14ac:dyDescent="0.25">
      <c r="A47" s="39"/>
      <c r="B47" s="87"/>
      <c r="C47" s="87"/>
      <c r="D47" s="87"/>
      <c r="E47" s="87"/>
    </row>
  </sheetData>
  <mergeCells count="5">
    <mergeCell ref="B43:Q43"/>
    <mergeCell ref="B44:Q44"/>
    <mergeCell ref="B45:R45"/>
    <mergeCell ref="B46:K46"/>
    <mergeCell ref="B47:E47"/>
  </mergeCells>
  <phoneticPr fontId="4" type="noConversion"/>
  <pageMargins left="0.70866141732283472" right="0.70866141732283472" top="0.74803149606299213" bottom="0.74803149606299213" header="0.31496062992125984" footer="0.31496062992125984"/>
  <pageSetup paperSize="8" scale="3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1D3117-40C5-4231-9AFC-8572E0427611}">
  <sheetPr>
    <pageSetUpPr fitToPage="1"/>
  </sheetPr>
  <dimension ref="A1:R27"/>
  <sheetViews>
    <sheetView view="pageBreakPreview" topLeftCell="A4" zoomScale="55" zoomScaleNormal="90" zoomScaleSheetLayoutView="55" workbookViewId="0">
      <selection activeCell="O21" sqref="O21"/>
    </sheetView>
  </sheetViews>
  <sheetFormatPr defaultColWidth="9.140625" defaultRowHeight="15.75" x14ac:dyDescent="0.25"/>
  <cols>
    <col min="1" max="1" width="13.42578125" style="15" customWidth="1"/>
    <col min="2" max="2" width="70.7109375" style="16" customWidth="1"/>
    <col min="3" max="3" width="18.140625" style="16" customWidth="1"/>
    <col min="4" max="4" width="30.7109375" style="16" customWidth="1"/>
    <col min="5" max="13" width="11.7109375" style="15" customWidth="1"/>
    <col min="14" max="14" width="15.42578125" style="48" bestFit="1" customWidth="1" collapsed="1"/>
    <col min="15" max="15" width="16" style="17" customWidth="1"/>
    <col min="16" max="16" width="21.5703125" style="17" customWidth="1"/>
    <col min="17" max="17" width="22.42578125" style="16" customWidth="1"/>
    <col min="18" max="18" width="28.5703125" style="45" customWidth="1"/>
    <col min="19" max="16384" width="9.140625" style="15"/>
  </cols>
  <sheetData>
    <row r="1" spans="1:18" s="60" customFormat="1" x14ac:dyDescent="0.25">
      <c r="A1" s="58"/>
      <c r="B1" s="59"/>
      <c r="D1" s="59"/>
      <c r="N1" s="61"/>
      <c r="O1" s="62"/>
      <c r="Q1" s="59"/>
      <c r="R1" s="63" t="s">
        <v>22</v>
      </c>
    </row>
    <row r="2" spans="1:18" s="60" customFormat="1" x14ac:dyDescent="0.25">
      <c r="A2" s="58"/>
      <c r="B2" s="59"/>
      <c r="D2" s="59"/>
      <c r="N2" s="61"/>
      <c r="O2" s="62"/>
      <c r="Q2" s="59"/>
      <c r="R2" s="63" t="s">
        <v>23</v>
      </c>
    </row>
    <row r="3" spans="1:18" s="60" customFormat="1" x14ac:dyDescent="0.25">
      <c r="A3" s="58"/>
      <c r="B3" s="64" t="s">
        <v>24</v>
      </c>
      <c r="D3" s="64" t="s">
        <v>25</v>
      </c>
      <c r="N3" s="61"/>
      <c r="P3" s="65" t="s">
        <v>26</v>
      </c>
      <c r="Q3" s="59"/>
    </row>
    <row r="4" spans="1:18" s="60" customFormat="1" x14ac:dyDescent="0.25">
      <c r="A4" s="58"/>
      <c r="B4" s="59"/>
      <c r="D4" s="59"/>
      <c r="N4" s="61"/>
      <c r="Q4" s="59"/>
    </row>
    <row r="5" spans="1:18" s="60" customFormat="1" x14ac:dyDescent="0.25">
      <c r="A5" s="58"/>
      <c r="B5" s="59"/>
      <c r="D5" s="59"/>
      <c r="N5" s="61"/>
      <c r="Q5" s="59"/>
    </row>
    <row r="6" spans="1:18" s="60" customFormat="1" x14ac:dyDescent="0.25">
      <c r="A6" s="58"/>
      <c r="B6" s="60" t="s">
        <v>27</v>
      </c>
      <c r="D6" s="59"/>
      <c r="N6" s="61"/>
      <c r="Q6" s="59"/>
    </row>
    <row r="7" spans="1:18" s="60" customFormat="1" x14ac:dyDescent="0.25">
      <c r="A7" s="58"/>
      <c r="B7" s="59"/>
      <c r="D7" s="59"/>
      <c r="N7" s="61"/>
      <c r="Q7" s="59"/>
    </row>
    <row r="8" spans="1:18" s="67" customFormat="1" x14ac:dyDescent="0.25">
      <c r="A8" s="66"/>
      <c r="D8" s="68"/>
      <c r="E8" s="67" t="s">
        <v>89</v>
      </c>
      <c r="N8" s="69"/>
      <c r="Q8" s="68"/>
    </row>
    <row r="9" spans="1:18" s="67" customFormat="1" x14ac:dyDescent="0.25">
      <c r="A9" s="66"/>
      <c r="D9" s="68"/>
      <c r="E9" s="67" t="s">
        <v>39</v>
      </c>
      <c r="N9" s="69"/>
      <c r="Q9" s="68"/>
    </row>
    <row r="11" spans="1:18" ht="33.75" customHeight="1" x14ac:dyDescent="0.25">
      <c r="A11" s="56" t="s">
        <v>0</v>
      </c>
      <c r="B11" s="1" t="s">
        <v>1</v>
      </c>
      <c r="C11" s="1" t="s">
        <v>14</v>
      </c>
      <c r="D11" s="1" t="s">
        <v>15</v>
      </c>
      <c r="E11" s="1" t="s">
        <v>7</v>
      </c>
      <c r="F11" s="57" t="s">
        <v>40</v>
      </c>
      <c r="G11" s="57" t="s">
        <v>41</v>
      </c>
      <c r="H11" s="57" t="s">
        <v>42</v>
      </c>
      <c r="I11" s="57" t="s">
        <v>43</v>
      </c>
      <c r="J11" s="57" t="s">
        <v>44</v>
      </c>
      <c r="K11" s="57" t="s">
        <v>45</v>
      </c>
      <c r="L11" s="57" t="s">
        <v>46</v>
      </c>
      <c r="M11" s="57" t="s">
        <v>47</v>
      </c>
      <c r="N11" s="2" t="s">
        <v>2</v>
      </c>
      <c r="O11" s="2" t="s">
        <v>4</v>
      </c>
      <c r="P11" s="2" t="s">
        <v>5</v>
      </c>
      <c r="Q11" s="2" t="s">
        <v>6</v>
      </c>
      <c r="R11" s="2" t="s">
        <v>31</v>
      </c>
    </row>
    <row r="12" spans="1:18" x14ac:dyDescent="0.25">
      <c r="A12" s="31">
        <v>11</v>
      </c>
      <c r="B12" s="27" t="s">
        <v>8</v>
      </c>
      <c r="C12" s="27"/>
      <c r="D12" s="27"/>
      <c r="E12" s="28"/>
      <c r="F12" s="28"/>
      <c r="G12" s="28"/>
      <c r="H12" s="28"/>
      <c r="I12" s="28"/>
      <c r="J12" s="28"/>
      <c r="K12" s="28"/>
      <c r="L12" s="28"/>
      <c r="M12" s="28"/>
      <c r="N12" s="29"/>
      <c r="O12" s="29"/>
      <c r="P12" s="29"/>
      <c r="Q12" s="29"/>
      <c r="R12" s="29"/>
    </row>
    <row r="13" spans="1:18" x14ac:dyDescent="0.25">
      <c r="A13" s="32" t="s">
        <v>29</v>
      </c>
      <c r="B13" s="12" t="s">
        <v>13</v>
      </c>
      <c r="C13" s="12"/>
      <c r="D13" s="12"/>
      <c r="E13" s="30"/>
      <c r="F13" s="30"/>
      <c r="G13" s="30"/>
      <c r="H13" s="30"/>
      <c r="I13" s="30"/>
      <c r="J13" s="30"/>
      <c r="K13" s="30"/>
      <c r="L13" s="30"/>
      <c r="M13" s="30"/>
      <c r="N13" s="14"/>
      <c r="O13" s="14"/>
      <c r="P13" s="14"/>
      <c r="Q13" s="14"/>
      <c r="R13" s="14"/>
    </row>
    <row r="14" spans="1:18" x14ac:dyDescent="0.25">
      <c r="A14" s="33" t="s">
        <v>30</v>
      </c>
      <c r="B14" s="8" t="s">
        <v>36</v>
      </c>
      <c r="C14" s="8"/>
      <c r="D14" s="8"/>
      <c r="E14" s="6"/>
      <c r="F14" s="6"/>
      <c r="G14" s="6"/>
      <c r="H14" s="6"/>
      <c r="I14" s="6"/>
      <c r="J14" s="6"/>
      <c r="K14" s="6"/>
      <c r="L14" s="6"/>
      <c r="M14" s="6"/>
      <c r="N14" s="7"/>
      <c r="O14" s="7"/>
      <c r="P14" s="7"/>
      <c r="Q14" s="7"/>
      <c r="R14" s="7"/>
    </row>
    <row r="15" spans="1:18" x14ac:dyDescent="0.25">
      <c r="A15" s="34" t="s">
        <v>37</v>
      </c>
      <c r="B15" s="9" t="s">
        <v>36</v>
      </c>
      <c r="C15" s="9"/>
      <c r="D15" s="9"/>
      <c r="E15" s="4"/>
      <c r="F15" s="4"/>
      <c r="G15" s="4"/>
      <c r="H15" s="4"/>
      <c r="I15" s="4"/>
      <c r="J15" s="4"/>
      <c r="K15" s="4"/>
      <c r="L15" s="4"/>
      <c r="M15" s="4"/>
      <c r="N15" s="5"/>
      <c r="O15" s="5"/>
      <c r="P15" s="5"/>
      <c r="Q15" s="5"/>
      <c r="R15" s="5"/>
    </row>
    <row r="16" spans="1:18" x14ac:dyDescent="0.25">
      <c r="A16" s="11"/>
      <c r="B16" s="75" t="s">
        <v>35</v>
      </c>
      <c r="C16" s="36"/>
      <c r="D16" s="36"/>
      <c r="E16" s="13"/>
      <c r="F16" s="13"/>
      <c r="G16" s="13"/>
      <c r="H16" s="13"/>
      <c r="I16" s="13"/>
      <c r="J16" s="13"/>
      <c r="K16" s="13"/>
      <c r="L16" s="13"/>
      <c r="M16" s="13"/>
      <c r="N16" s="14"/>
      <c r="O16" s="14"/>
      <c r="P16" s="14"/>
      <c r="Q16" s="14"/>
      <c r="R16" s="14"/>
    </row>
    <row r="17" spans="1:18" x14ac:dyDescent="0.25">
      <c r="A17" s="11"/>
      <c r="B17" s="80" t="s">
        <v>10</v>
      </c>
      <c r="C17" s="37"/>
      <c r="D17" s="37"/>
      <c r="E17" s="18" t="s">
        <v>3</v>
      </c>
      <c r="F17" s="83">
        <v>2740</v>
      </c>
      <c r="G17" s="83">
        <v>2420</v>
      </c>
      <c r="H17" s="83">
        <v>2550</v>
      </c>
      <c r="I17" s="83">
        <v>1120</v>
      </c>
      <c r="J17" s="83">
        <v>1120</v>
      </c>
      <c r="K17" s="83">
        <v>2550</v>
      </c>
      <c r="L17" s="83">
        <v>2020</v>
      </c>
      <c r="M17" s="83">
        <v>2020</v>
      </c>
      <c r="N17" s="14">
        <f>SUM(F17:M17)</f>
        <v>16540</v>
      </c>
      <c r="O17" s="19">
        <v>125</v>
      </c>
      <c r="P17" s="10">
        <f t="shared" ref="P17:P18" si="0">O17*N17</f>
        <v>2067500</v>
      </c>
      <c r="Q17" s="14"/>
      <c r="R17" s="14"/>
    </row>
    <row r="18" spans="1:18" x14ac:dyDescent="0.25">
      <c r="A18" s="11"/>
      <c r="B18" s="80" t="s">
        <v>86</v>
      </c>
      <c r="C18" s="37"/>
      <c r="D18" s="37"/>
      <c r="E18" s="18" t="s">
        <v>3</v>
      </c>
      <c r="F18" s="83">
        <v>48</v>
      </c>
      <c r="G18" s="83">
        <v>51</v>
      </c>
      <c r="H18" s="83">
        <v>54</v>
      </c>
      <c r="I18" s="83">
        <v>45</v>
      </c>
      <c r="J18" s="83">
        <v>45</v>
      </c>
      <c r="K18" s="83">
        <v>54</v>
      </c>
      <c r="L18" s="83">
        <v>51</v>
      </c>
      <c r="M18" s="83">
        <v>51</v>
      </c>
      <c r="N18" s="14">
        <f>SUM(F18:M18)</f>
        <v>399</v>
      </c>
      <c r="O18" s="19">
        <v>1247</v>
      </c>
      <c r="P18" s="10">
        <f t="shared" si="0"/>
        <v>497553</v>
      </c>
      <c r="Q18" s="14"/>
      <c r="R18" s="14"/>
    </row>
    <row r="19" spans="1:18" x14ac:dyDescent="0.25">
      <c r="A19" s="34"/>
      <c r="B19" s="20"/>
      <c r="C19" s="20"/>
      <c r="D19" s="20"/>
      <c r="E19" s="3"/>
      <c r="F19" s="3"/>
      <c r="G19" s="3"/>
      <c r="H19" s="3"/>
      <c r="I19" s="3"/>
      <c r="J19" s="3"/>
      <c r="K19" s="3"/>
      <c r="L19" s="3"/>
      <c r="M19" s="3"/>
      <c r="N19" s="21"/>
      <c r="O19" s="22" t="s">
        <v>91</v>
      </c>
      <c r="P19" s="21">
        <f>SUM(P17:P18)</f>
        <v>2565053</v>
      </c>
      <c r="Q19" s="82"/>
      <c r="R19" s="3"/>
    </row>
    <row r="22" spans="1:18" x14ac:dyDescent="0.25">
      <c r="B22" s="38" t="s">
        <v>20</v>
      </c>
    </row>
    <row r="23" spans="1:18" ht="41.25" customHeight="1" x14ac:dyDescent="0.25">
      <c r="A23" s="39" t="s">
        <v>16</v>
      </c>
      <c r="B23" s="84" t="s">
        <v>17</v>
      </c>
      <c r="C23" s="84"/>
      <c r="D23" s="84"/>
      <c r="E23" s="84"/>
      <c r="F23" s="84"/>
      <c r="G23" s="84"/>
      <c r="H23" s="84"/>
      <c r="I23" s="84"/>
      <c r="J23" s="84"/>
      <c r="K23" s="84"/>
      <c r="L23" s="84"/>
      <c r="M23" s="84"/>
      <c r="N23" s="84"/>
      <c r="O23" s="84"/>
      <c r="P23" s="84"/>
      <c r="Q23" s="84"/>
      <c r="R23" s="46"/>
    </row>
    <row r="24" spans="1:18" ht="63.75" customHeight="1" x14ac:dyDescent="0.25">
      <c r="A24" s="40" t="s">
        <v>16</v>
      </c>
      <c r="B24" s="85" t="s">
        <v>18</v>
      </c>
      <c r="C24" s="85"/>
      <c r="D24" s="85"/>
      <c r="E24" s="85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47"/>
    </row>
    <row r="25" spans="1:18" x14ac:dyDescent="0.25">
      <c r="A25" s="39" t="s">
        <v>16</v>
      </c>
      <c r="B25" s="86" t="s">
        <v>19</v>
      </c>
      <c r="C25" s="86"/>
      <c r="D25" s="86"/>
      <c r="E25" s="86"/>
      <c r="F25" s="86"/>
      <c r="G25" s="86"/>
      <c r="H25" s="86"/>
      <c r="I25" s="86"/>
      <c r="J25" s="86"/>
      <c r="K25" s="86"/>
      <c r="L25" s="86"/>
      <c r="M25" s="86"/>
      <c r="N25" s="86"/>
      <c r="O25" s="86"/>
      <c r="P25" s="86"/>
      <c r="Q25" s="86"/>
      <c r="R25" s="86"/>
    </row>
    <row r="26" spans="1:18" x14ac:dyDescent="0.25">
      <c r="A26" s="39" t="s">
        <v>16</v>
      </c>
      <c r="B26" s="87" t="s">
        <v>87</v>
      </c>
      <c r="C26" s="87"/>
      <c r="D26" s="87"/>
      <c r="E26" s="87"/>
      <c r="F26" s="87"/>
      <c r="G26" s="87"/>
      <c r="H26" s="87"/>
      <c r="I26" s="87"/>
      <c r="J26" s="87"/>
      <c r="K26" s="87"/>
      <c r="L26" s="41"/>
      <c r="M26" s="41"/>
      <c r="N26" s="49"/>
      <c r="O26" s="41"/>
      <c r="P26" s="41"/>
      <c r="Q26" s="41"/>
      <c r="R26" s="47"/>
    </row>
    <row r="27" spans="1:18" x14ac:dyDescent="0.25">
      <c r="A27" s="39"/>
      <c r="B27" s="87"/>
      <c r="C27" s="87"/>
      <c r="D27" s="87"/>
      <c r="E27" s="87"/>
    </row>
  </sheetData>
  <mergeCells count="5">
    <mergeCell ref="B23:Q23"/>
    <mergeCell ref="B24:Q24"/>
    <mergeCell ref="B25:R25"/>
    <mergeCell ref="B26:K26"/>
    <mergeCell ref="B27:E27"/>
  </mergeCells>
  <pageMargins left="0.70866141732283472" right="0.70866141732283472" top="0.74803149606299213" bottom="0.74803149606299213" header="0.31496062992125984" footer="0.31496062992125984"/>
  <pageSetup paperSize="8" scale="3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592B5C-A83F-4E47-A3E9-48235C68F694}">
  <sheetPr>
    <pageSetUpPr fitToPage="1"/>
  </sheetPr>
  <dimension ref="A1:R40"/>
  <sheetViews>
    <sheetView tabSelected="1" view="pageBreakPreview" zoomScale="55" zoomScaleNormal="90" zoomScaleSheetLayoutView="55" workbookViewId="0">
      <selection activeCell="O27" sqref="O27:P27"/>
    </sheetView>
  </sheetViews>
  <sheetFormatPr defaultColWidth="9.140625" defaultRowHeight="15.75" x14ac:dyDescent="0.25"/>
  <cols>
    <col min="1" max="1" width="13.42578125" style="15" customWidth="1"/>
    <col min="2" max="2" width="70.7109375" style="16" customWidth="1"/>
    <col min="3" max="3" width="18.140625" style="16" customWidth="1"/>
    <col min="4" max="4" width="30.7109375" style="16" customWidth="1"/>
    <col min="5" max="13" width="11.7109375" style="15" customWidth="1"/>
    <col min="14" max="14" width="15.42578125" style="48" bestFit="1" customWidth="1" collapsed="1"/>
    <col min="15" max="15" width="16" style="17" customWidth="1"/>
    <col min="16" max="16" width="21.5703125" style="17" customWidth="1"/>
    <col min="17" max="17" width="22.42578125" style="16" customWidth="1"/>
    <col min="18" max="18" width="28.5703125" style="45" customWidth="1"/>
    <col min="19" max="16384" width="9.140625" style="15"/>
  </cols>
  <sheetData>
    <row r="1" spans="1:18" s="60" customFormat="1" x14ac:dyDescent="0.25">
      <c r="A1" s="58"/>
      <c r="B1" s="59"/>
      <c r="D1" s="59"/>
      <c r="N1" s="61"/>
      <c r="O1" s="62"/>
      <c r="Q1" s="59"/>
      <c r="R1" s="63" t="s">
        <v>22</v>
      </c>
    </row>
    <row r="2" spans="1:18" s="60" customFormat="1" x14ac:dyDescent="0.25">
      <c r="A2" s="58"/>
      <c r="B2" s="59"/>
      <c r="D2" s="59"/>
      <c r="N2" s="61"/>
      <c r="O2" s="62"/>
      <c r="Q2" s="59"/>
      <c r="R2" s="63" t="s">
        <v>23</v>
      </c>
    </row>
    <row r="3" spans="1:18" s="60" customFormat="1" x14ac:dyDescent="0.25">
      <c r="A3" s="58"/>
      <c r="B3" s="64" t="s">
        <v>24</v>
      </c>
      <c r="D3" s="64" t="s">
        <v>25</v>
      </c>
      <c r="N3" s="61"/>
      <c r="P3" s="65" t="s">
        <v>26</v>
      </c>
      <c r="Q3" s="59"/>
    </row>
    <row r="4" spans="1:18" s="60" customFormat="1" x14ac:dyDescent="0.25">
      <c r="A4" s="58"/>
      <c r="B4" s="59"/>
      <c r="D4" s="59"/>
      <c r="N4" s="61"/>
      <c r="Q4" s="59"/>
    </row>
    <row r="5" spans="1:18" s="60" customFormat="1" x14ac:dyDescent="0.25">
      <c r="A5" s="58"/>
      <c r="B5" s="59"/>
      <c r="D5" s="59"/>
      <c r="N5" s="61"/>
      <c r="Q5" s="59"/>
    </row>
    <row r="6" spans="1:18" s="60" customFormat="1" x14ac:dyDescent="0.25">
      <c r="A6" s="58"/>
      <c r="B6" s="60" t="s">
        <v>27</v>
      </c>
      <c r="D6" s="59"/>
      <c r="N6" s="61"/>
      <c r="Q6" s="59"/>
    </row>
    <row r="7" spans="1:18" s="60" customFormat="1" x14ac:dyDescent="0.25">
      <c r="A7" s="58"/>
      <c r="B7" s="59"/>
      <c r="D7" s="59"/>
      <c r="N7" s="61"/>
      <c r="Q7" s="59"/>
    </row>
    <row r="8" spans="1:18" s="67" customFormat="1" x14ac:dyDescent="0.25">
      <c r="A8" s="66"/>
      <c r="D8" s="68"/>
      <c r="E8" s="67" t="s">
        <v>90</v>
      </c>
      <c r="N8" s="69"/>
      <c r="Q8" s="68"/>
    </row>
    <row r="9" spans="1:18" s="67" customFormat="1" x14ac:dyDescent="0.25">
      <c r="A9" s="66"/>
      <c r="D9" s="68"/>
      <c r="E9" s="67" t="s">
        <v>39</v>
      </c>
      <c r="N9" s="69"/>
      <c r="Q9" s="68"/>
    </row>
    <row r="11" spans="1:18" ht="33.75" customHeight="1" x14ac:dyDescent="0.25">
      <c r="A11" s="56" t="s">
        <v>0</v>
      </c>
      <c r="B11" s="1" t="s">
        <v>1</v>
      </c>
      <c r="C11" s="1" t="s">
        <v>14</v>
      </c>
      <c r="D11" s="1" t="s">
        <v>15</v>
      </c>
      <c r="E11" s="1" t="s">
        <v>7</v>
      </c>
      <c r="F11" s="57" t="s">
        <v>40</v>
      </c>
      <c r="G11" s="57" t="s">
        <v>41</v>
      </c>
      <c r="H11" s="57" t="s">
        <v>42</v>
      </c>
      <c r="I11" s="57" t="s">
        <v>43</v>
      </c>
      <c r="J11" s="57" t="s">
        <v>44</v>
      </c>
      <c r="K11" s="57" t="s">
        <v>45</v>
      </c>
      <c r="L11" s="57" t="s">
        <v>46</v>
      </c>
      <c r="M11" s="57" t="s">
        <v>47</v>
      </c>
      <c r="N11" s="2" t="s">
        <v>2</v>
      </c>
      <c r="O11" s="2" t="s">
        <v>4</v>
      </c>
      <c r="P11" s="2" t="s">
        <v>5</v>
      </c>
      <c r="Q11" s="2" t="s">
        <v>6</v>
      </c>
      <c r="R11" s="2" t="s">
        <v>31</v>
      </c>
    </row>
    <row r="12" spans="1:18" x14ac:dyDescent="0.25">
      <c r="A12" s="31">
        <v>11</v>
      </c>
      <c r="B12" s="27" t="s">
        <v>8</v>
      </c>
      <c r="C12" s="27"/>
      <c r="D12" s="27"/>
      <c r="E12" s="28"/>
      <c r="F12" s="28"/>
      <c r="G12" s="28"/>
      <c r="H12" s="28"/>
      <c r="I12" s="28"/>
      <c r="J12" s="28"/>
      <c r="K12" s="28"/>
      <c r="L12" s="28"/>
      <c r="M12" s="28"/>
      <c r="N12" s="29"/>
      <c r="O12" s="29"/>
      <c r="P12" s="29"/>
      <c r="Q12" s="29"/>
      <c r="R12" s="29"/>
    </row>
    <row r="13" spans="1:18" x14ac:dyDescent="0.25">
      <c r="A13" s="32" t="s">
        <v>29</v>
      </c>
      <c r="B13" s="12" t="s">
        <v>13</v>
      </c>
      <c r="C13" s="12"/>
      <c r="D13" s="12"/>
      <c r="E13" s="30"/>
      <c r="F13" s="30"/>
      <c r="G13" s="30"/>
      <c r="H13" s="30"/>
      <c r="I13" s="30"/>
      <c r="J13" s="30"/>
      <c r="K13" s="30"/>
      <c r="L13" s="30"/>
      <c r="M13" s="30"/>
      <c r="N13" s="14"/>
      <c r="O13" s="14"/>
      <c r="P13" s="14"/>
      <c r="Q13" s="14"/>
      <c r="R13" s="14"/>
    </row>
    <row r="14" spans="1:18" x14ac:dyDescent="0.25">
      <c r="A14" s="33" t="s">
        <v>30</v>
      </c>
      <c r="B14" s="8" t="s">
        <v>36</v>
      </c>
      <c r="C14" s="8"/>
      <c r="D14" s="8"/>
      <c r="E14" s="6"/>
      <c r="F14" s="6"/>
      <c r="G14" s="6"/>
      <c r="H14" s="6"/>
      <c r="I14" s="6"/>
      <c r="J14" s="6"/>
      <c r="K14" s="6"/>
      <c r="L14" s="6"/>
      <c r="M14" s="6"/>
      <c r="N14" s="7"/>
      <c r="O14" s="7"/>
      <c r="P14" s="7"/>
      <c r="Q14" s="7"/>
      <c r="R14" s="7"/>
    </row>
    <row r="15" spans="1:18" x14ac:dyDescent="0.25">
      <c r="A15" s="34" t="s">
        <v>37</v>
      </c>
      <c r="B15" s="9" t="s">
        <v>36</v>
      </c>
      <c r="C15" s="9"/>
      <c r="D15" s="9"/>
      <c r="E15" s="4"/>
      <c r="F15" s="4"/>
      <c r="G15" s="4"/>
      <c r="H15" s="4"/>
      <c r="I15" s="4"/>
      <c r="J15" s="4"/>
      <c r="K15" s="4"/>
      <c r="L15" s="4"/>
      <c r="M15" s="4"/>
      <c r="N15" s="5"/>
      <c r="O15" s="5"/>
      <c r="P15" s="5"/>
      <c r="Q15" s="5"/>
      <c r="R15" s="5"/>
    </row>
    <row r="16" spans="1:18" s="74" customFormat="1" x14ac:dyDescent="0.25">
      <c r="A16" s="70"/>
      <c r="B16" s="43" t="s">
        <v>48</v>
      </c>
      <c r="C16" s="71"/>
      <c r="D16" s="44" t="s">
        <v>49</v>
      </c>
      <c r="E16" s="71" t="s">
        <v>50</v>
      </c>
      <c r="F16" s="81">
        <v>96</v>
      </c>
      <c r="G16" s="81">
        <v>102</v>
      </c>
      <c r="H16" s="81">
        <v>108</v>
      </c>
      <c r="I16" s="81">
        <v>90</v>
      </c>
      <c r="J16" s="81">
        <v>90</v>
      </c>
      <c r="K16" s="81">
        <v>108</v>
      </c>
      <c r="L16" s="81">
        <v>102</v>
      </c>
      <c r="M16" s="81">
        <v>102</v>
      </c>
      <c r="N16" s="72">
        <f>SUM(F16:M16)</f>
        <v>798</v>
      </c>
      <c r="O16" s="73">
        <v>56</v>
      </c>
      <c r="P16" s="73">
        <f t="shared" ref="P16:P31" si="0">N16*O16</f>
        <v>44688</v>
      </c>
      <c r="Q16" s="44" t="s">
        <v>51</v>
      </c>
      <c r="R16" s="71"/>
    </row>
    <row r="17" spans="1:18" s="74" customFormat="1" x14ac:dyDescent="0.25">
      <c r="A17" s="70"/>
      <c r="B17" s="43" t="s">
        <v>52</v>
      </c>
      <c r="C17" s="71"/>
      <c r="D17" s="44" t="s">
        <v>53</v>
      </c>
      <c r="E17" s="71" t="s">
        <v>50</v>
      </c>
      <c r="F17" s="81">
        <v>96</v>
      </c>
      <c r="G17" s="81">
        <v>102</v>
      </c>
      <c r="H17" s="81">
        <v>108</v>
      </c>
      <c r="I17" s="81">
        <v>90</v>
      </c>
      <c r="J17" s="81">
        <v>90</v>
      </c>
      <c r="K17" s="81">
        <v>108</v>
      </c>
      <c r="L17" s="81">
        <v>102</v>
      </c>
      <c r="M17" s="81">
        <v>102</v>
      </c>
      <c r="N17" s="72">
        <f>SUM(F17:M17)</f>
        <v>798</v>
      </c>
      <c r="O17" s="73">
        <v>96</v>
      </c>
      <c r="P17" s="73">
        <f t="shared" si="0"/>
        <v>76608</v>
      </c>
      <c r="Q17" s="44" t="s">
        <v>51</v>
      </c>
      <c r="R17" s="71"/>
    </row>
    <row r="18" spans="1:18" s="74" customFormat="1" ht="47.25" x14ac:dyDescent="0.25">
      <c r="A18" s="70"/>
      <c r="B18" s="43" t="s">
        <v>54</v>
      </c>
      <c r="C18" s="71"/>
      <c r="D18" s="44" t="s">
        <v>55</v>
      </c>
      <c r="E18" s="71" t="s">
        <v>50</v>
      </c>
      <c r="F18" s="81">
        <v>16</v>
      </c>
      <c r="G18" s="81">
        <v>17</v>
      </c>
      <c r="H18" s="81">
        <v>18</v>
      </c>
      <c r="I18" s="81">
        <v>15</v>
      </c>
      <c r="J18" s="81">
        <v>15</v>
      </c>
      <c r="K18" s="81">
        <v>18</v>
      </c>
      <c r="L18" s="81">
        <v>17</v>
      </c>
      <c r="M18" s="81">
        <v>17</v>
      </c>
      <c r="N18" s="72">
        <f>SUM(F18:M18)</f>
        <v>133</v>
      </c>
      <c r="O18" s="73">
        <v>136</v>
      </c>
      <c r="P18" s="73">
        <f t="shared" si="0"/>
        <v>18088</v>
      </c>
      <c r="Q18" s="44" t="s">
        <v>56</v>
      </c>
      <c r="R18" s="71"/>
    </row>
    <row r="19" spans="1:18" s="74" customFormat="1" ht="31.5" x14ac:dyDescent="0.25">
      <c r="A19" s="70"/>
      <c r="B19" s="43" t="s">
        <v>57</v>
      </c>
      <c r="C19" s="71"/>
      <c r="D19" s="44" t="s">
        <v>58</v>
      </c>
      <c r="E19" s="71" t="s">
        <v>50</v>
      </c>
      <c r="F19" s="81">
        <v>6.86</v>
      </c>
      <c r="G19" s="81">
        <v>7.29</v>
      </c>
      <c r="H19" s="81">
        <v>7.71</v>
      </c>
      <c r="I19" s="81">
        <v>6.43</v>
      </c>
      <c r="J19" s="81">
        <v>6.43</v>
      </c>
      <c r="K19" s="81">
        <v>7.71</v>
      </c>
      <c r="L19" s="81">
        <v>7.29</v>
      </c>
      <c r="M19" s="81">
        <v>7.29</v>
      </c>
      <c r="N19" s="72">
        <f>SUM(F19:M19)</f>
        <v>57.01</v>
      </c>
      <c r="O19" s="73">
        <v>176</v>
      </c>
      <c r="P19" s="73">
        <f t="shared" si="0"/>
        <v>10033.76</v>
      </c>
      <c r="Q19" s="44" t="s">
        <v>59</v>
      </c>
      <c r="R19" s="71"/>
    </row>
    <row r="20" spans="1:18" s="74" customFormat="1" x14ac:dyDescent="0.25">
      <c r="A20" s="70"/>
      <c r="B20" s="43" t="s">
        <v>60</v>
      </c>
      <c r="C20" s="71"/>
      <c r="D20" s="44" t="s">
        <v>61</v>
      </c>
      <c r="E20" s="71" t="s">
        <v>50</v>
      </c>
      <c r="F20" s="81">
        <v>128</v>
      </c>
      <c r="G20" s="81">
        <v>136</v>
      </c>
      <c r="H20" s="81">
        <v>144</v>
      </c>
      <c r="I20" s="81">
        <v>120</v>
      </c>
      <c r="J20" s="81">
        <v>120</v>
      </c>
      <c r="K20" s="81">
        <v>144</v>
      </c>
      <c r="L20" s="81">
        <v>136</v>
      </c>
      <c r="M20" s="81">
        <v>136</v>
      </c>
      <c r="N20" s="72">
        <f>SUM(F20:M20)</f>
        <v>1064</v>
      </c>
      <c r="O20" s="73">
        <v>216</v>
      </c>
      <c r="P20" s="73">
        <f t="shared" si="0"/>
        <v>229824</v>
      </c>
      <c r="Q20" s="44" t="s">
        <v>62</v>
      </c>
      <c r="R20" s="71"/>
    </row>
    <row r="21" spans="1:18" s="74" customFormat="1" ht="33" customHeight="1" x14ac:dyDescent="0.25">
      <c r="A21" s="70"/>
      <c r="B21" s="43" t="s">
        <v>63</v>
      </c>
      <c r="C21" s="71"/>
      <c r="D21" s="44" t="s">
        <v>64</v>
      </c>
      <c r="E21" s="71" t="s">
        <v>50</v>
      </c>
      <c r="F21" s="81">
        <v>96</v>
      </c>
      <c r="G21" s="81">
        <v>102</v>
      </c>
      <c r="H21" s="81">
        <v>108</v>
      </c>
      <c r="I21" s="81">
        <v>90</v>
      </c>
      <c r="J21" s="81">
        <v>90</v>
      </c>
      <c r="K21" s="81">
        <v>108</v>
      </c>
      <c r="L21" s="81">
        <v>102</v>
      </c>
      <c r="M21" s="81">
        <v>102</v>
      </c>
      <c r="N21" s="72">
        <f>SUM(F21:M21)</f>
        <v>798</v>
      </c>
      <c r="O21" s="73">
        <v>256</v>
      </c>
      <c r="P21" s="73">
        <f t="shared" si="0"/>
        <v>204288</v>
      </c>
      <c r="Q21" s="44" t="s">
        <v>51</v>
      </c>
      <c r="R21" s="71"/>
    </row>
    <row r="22" spans="1:18" s="74" customFormat="1" ht="31.5" x14ac:dyDescent="0.25">
      <c r="A22" s="70"/>
      <c r="B22" s="43" t="s">
        <v>32</v>
      </c>
      <c r="C22" s="71" t="s">
        <v>66</v>
      </c>
      <c r="D22" s="44" t="s">
        <v>65</v>
      </c>
      <c r="E22" s="71" t="s">
        <v>3</v>
      </c>
      <c r="F22" s="81">
        <v>140</v>
      </c>
      <c r="G22" s="81">
        <v>120</v>
      </c>
      <c r="H22" s="81">
        <v>150</v>
      </c>
      <c r="I22" s="81">
        <v>120</v>
      </c>
      <c r="J22" s="81">
        <v>120</v>
      </c>
      <c r="K22" s="81">
        <v>150</v>
      </c>
      <c r="L22" s="81">
        <v>120</v>
      </c>
      <c r="M22" s="81">
        <v>120</v>
      </c>
      <c r="N22" s="72">
        <f>SUM(F22:M22)</f>
        <v>1040</v>
      </c>
      <c r="O22" s="73">
        <v>296</v>
      </c>
      <c r="P22" s="73">
        <f t="shared" si="0"/>
        <v>307840</v>
      </c>
      <c r="Q22" s="44" t="s">
        <v>67</v>
      </c>
      <c r="R22" s="71"/>
    </row>
    <row r="23" spans="1:18" s="74" customFormat="1" ht="31.5" x14ac:dyDescent="0.25">
      <c r="A23" s="70"/>
      <c r="B23" s="43" t="s">
        <v>33</v>
      </c>
      <c r="C23" s="71"/>
      <c r="D23" s="44" t="s">
        <v>68</v>
      </c>
      <c r="E23" s="71" t="s">
        <v>3</v>
      </c>
      <c r="F23" s="81">
        <v>2600</v>
      </c>
      <c r="G23" s="81"/>
      <c r="H23" s="81"/>
      <c r="I23" s="81"/>
      <c r="J23" s="81">
        <v>1000</v>
      </c>
      <c r="K23" s="81"/>
      <c r="L23" s="81"/>
      <c r="M23" s="81">
        <v>1900</v>
      </c>
      <c r="N23" s="72">
        <f>SUM(F23:M23)</f>
        <v>5500</v>
      </c>
      <c r="O23" s="73">
        <v>336</v>
      </c>
      <c r="P23" s="73">
        <f t="shared" si="0"/>
        <v>1848000</v>
      </c>
      <c r="Q23" s="44" t="s">
        <v>69</v>
      </c>
      <c r="R23" s="71"/>
    </row>
    <row r="24" spans="1:18" s="74" customFormat="1" ht="31.5" x14ac:dyDescent="0.25">
      <c r="A24" s="70"/>
      <c r="B24" s="43" t="s">
        <v>34</v>
      </c>
      <c r="C24" s="71"/>
      <c r="D24" s="44" t="s">
        <v>68</v>
      </c>
      <c r="E24" s="71" t="s">
        <v>3</v>
      </c>
      <c r="F24" s="81"/>
      <c r="G24" s="81">
        <v>2300</v>
      </c>
      <c r="H24" s="81">
        <v>2400</v>
      </c>
      <c r="I24" s="81">
        <v>1000</v>
      </c>
      <c r="J24" s="81"/>
      <c r="K24" s="81">
        <v>2400</v>
      </c>
      <c r="L24" s="81">
        <v>1900</v>
      </c>
      <c r="M24" s="81"/>
      <c r="N24" s="72">
        <f>SUM(F24:M24)</f>
        <v>10000</v>
      </c>
      <c r="O24" s="73">
        <v>376</v>
      </c>
      <c r="P24" s="73">
        <f t="shared" si="0"/>
        <v>3760000</v>
      </c>
      <c r="Q24" s="44" t="s">
        <v>70</v>
      </c>
      <c r="R24" s="71"/>
    </row>
    <row r="25" spans="1:18" s="74" customFormat="1" x14ac:dyDescent="0.25">
      <c r="A25" s="70"/>
      <c r="B25" s="43" t="s">
        <v>71</v>
      </c>
      <c r="C25" s="71"/>
      <c r="D25" s="44" t="s">
        <v>72</v>
      </c>
      <c r="E25" s="71" t="s">
        <v>50</v>
      </c>
      <c r="F25" s="81">
        <v>48</v>
      </c>
      <c r="G25" s="81">
        <v>51</v>
      </c>
      <c r="H25" s="81">
        <v>54</v>
      </c>
      <c r="I25" s="81">
        <v>45</v>
      </c>
      <c r="J25" s="81">
        <v>45</v>
      </c>
      <c r="K25" s="81">
        <v>54</v>
      </c>
      <c r="L25" s="81">
        <v>51</v>
      </c>
      <c r="M25" s="81">
        <v>51</v>
      </c>
      <c r="N25" s="72">
        <f>SUM(F25:M25)</f>
        <v>399</v>
      </c>
      <c r="O25" s="73">
        <v>416</v>
      </c>
      <c r="P25" s="73">
        <f t="shared" si="0"/>
        <v>165984</v>
      </c>
      <c r="Q25" s="44" t="s">
        <v>73</v>
      </c>
      <c r="R25" s="71"/>
    </row>
    <row r="26" spans="1:18" s="74" customFormat="1" x14ac:dyDescent="0.25">
      <c r="A26" s="70"/>
      <c r="B26" s="43" t="s">
        <v>74</v>
      </c>
      <c r="C26" s="71" t="s">
        <v>75</v>
      </c>
      <c r="D26" s="44" t="s">
        <v>76</v>
      </c>
      <c r="E26" s="71" t="s">
        <v>50</v>
      </c>
      <c r="F26" s="81">
        <v>23</v>
      </c>
      <c r="G26" s="81">
        <v>19</v>
      </c>
      <c r="H26" s="81">
        <v>24</v>
      </c>
      <c r="I26" s="81">
        <v>19</v>
      </c>
      <c r="J26" s="81">
        <v>19</v>
      </c>
      <c r="K26" s="81">
        <v>24</v>
      </c>
      <c r="L26" s="81">
        <v>19</v>
      </c>
      <c r="M26" s="81">
        <v>17</v>
      </c>
      <c r="N26" s="72">
        <f>SUM(F26:M26)</f>
        <v>164</v>
      </c>
      <c r="O26" s="73">
        <v>456</v>
      </c>
      <c r="P26" s="73">
        <f t="shared" si="0"/>
        <v>74784</v>
      </c>
      <c r="Q26" s="44" t="s">
        <v>77</v>
      </c>
      <c r="R26" s="71"/>
    </row>
    <row r="27" spans="1:18" s="74" customFormat="1" x14ac:dyDescent="0.25">
      <c r="A27" s="70"/>
      <c r="B27" s="52" t="s">
        <v>38</v>
      </c>
      <c r="C27" s="71"/>
      <c r="D27" s="44"/>
      <c r="E27" s="71"/>
      <c r="F27" s="71"/>
      <c r="G27" s="71"/>
      <c r="H27" s="71"/>
      <c r="I27" s="71"/>
      <c r="J27" s="71"/>
      <c r="K27" s="71"/>
      <c r="L27" s="71"/>
      <c r="M27" s="71"/>
      <c r="N27" s="72"/>
      <c r="O27" s="73"/>
      <c r="P27" s="72"/>
      <c r="Q27" s="44"/>
      <c r="R27" s="71"/>
    </row>
    <row r="28" spans="1:18" s="74" customFormat="1" x14ac:dyDescent="0.25">
      <c r="A28" s="70"/>
      <c r="B28" s="76" t="s">
        <v>78</v>
      </c>
      <c r="C28" s="77"/>
      <c r="D28" s="78"/>
      <c r="E28" s="79" t="s">
        <v>50</v>
      </c>
      <c r="F28" s="71">
        <v>100</v>
      </c>
      <c r="G28" s="71">
        <v>100</v>
      </c>
      <c r="H28" s="71">
        <v>100</v>
      </c>
      <c r="I28" s="71">
        <v>100</v>
      </c>
      <c r="J28" s="71">
        <v>100</v>
      </c>
      <c r="K28" s="71">
        <v>100</v>
      </c>
      <c r="L28" s="71">
        <v>100</v>
      </c>
      <c r="M28" s="71">
        <v>100</v>
      </c>
      <c r="N28" s="72">
        <f>SUM(F28:M28)</f>
        <v>800</v>
      </c>
      <c r="O28" s="73">
        <v>536</v>
      </c>
      <c r="P28" s="73">
        <f t="shared" si="0"/>
        <v>428800</v>
      </c>
      <c r="Q28" s="44"/>
      <c r="R28" s="71"/>
    </row>
    <row r="29" spans="1:18" s="74" customFormat="1" x14ac:dyDescent="0.25">
      <c r="A29" s="70"/>
      <c r="B29" s="76" t="s">
        <v>79</v>
      </c>
      <c r="C29" s="77" t="s">
        <v>80</v>
      </c>
      <c r="D29" s="78" t="s">
        <v>81</v>
      </c>
      <c r="E29" s="79" t="s">
        <v>50</v>
      </c>
      <c r="F29" s="71">
        <v>179</v>
      </c>
      <c r="G29" s="71">
        <v>142</v>
      </c>
      <c r="H29" s="71">
        <v>138</v>
      </c>
      <c r="I29" s="71">
        <v>72</v>
      </c>
      <c r="J29" s="71">
        <v>72</v>
      </c>
      <c r="K29" s="71">
        <v>138</v>
      </c>
      <c r="L29" s="71">
        <v>132</v>
      </c>
      <c r="M29" s="71">
        <v>134</v>
      </c>
      <c r="N29" s="72">
        <f>SUM(F29:M29)</f>
        <v>1007</v>
      </c>
      <c r="O29" s="73">
        <v>576</v>
      </c>
      <c r="P29" s="73">
        <f t="shared" si="0"/>
        <v>580032</v>
      </c>
      <c r="Q29" s="44" t="s">
        <v>82</v>
      </c>
      <c r="R29" s="71"/>
    </row>
    <row r="30" spans="1:18" s="74" customFormat="1" ht="31.5" x14ac:dyDescent="0.25">
      <c r="A30" s="70"/>
      <c r="B30" s="76" t="s">
        <v>83</v>
      </c>
      <c r="C30" s="77" t="s">
        <v>84</v>
      </c>
      <c r="D30" s="78"/>
      <c r="E30" s="79" t="s">
        <v>50</v>
      </c>
      <c r="F30" s="71">
        <v>8</v>
      </c>
      <c r="G30" s="71">
        <v>8</v>
      </c>
      <c r="H30" s="71">
        <v>8</v>
      </c>
      <c r="I30" s="71">
        <v>8</v>
      </c>
      <c r="J30" s="71">
        <v>8</v>
      </c>
      <c r="K30" s="71">
        <v>8</v>
      </c>
      <c r="L30" s="71">
        <v>8</v>
      </c>
      <c r="M30" s="71">
        <v>8</v>
      </c>
      <c r="N30" s="72">
        <f>SUM(F30:M30)</f>
        <v>64</v>
      </c>
      <c r="O30" s="73">
        <v>616</v>
      </c>
      <c r="P30" s="73">
        <f t="shared" si="0"/>
        <v>39424</v>
      </c>
      <c r="Q30" s="44"/>
      <c r="R30" s="71"/>
    </row>
    <row r="31" spans="1:18" s="74" customFormat="1" x14ac:dyDescent="0.25">
      <c r="A31" s="70"/>
      <c r="B31" s="76" t="s">
        <v>85</v>
      </c>
      <c r="C31" s="77" t="s">
        <v>66</v>
      </c>
      <c r="D31" s="78"/>
      <c r="E31" s="79" t="s">
        <v>50</v>
      </c>
      <c r="F31" s="71">
        <v>140</v>
      </c>
      <c r="G31" s="71">
        <v>120</v>
      </c>
      <c r="H31" s="71">
        <v>150</v>
      </c>
      <c r="I31" s="71">
        <v>120</v>
      </c>
      <c r="J31" s="71">
        <v>120</v>
      </c>
      <c r="K31" s="71">
        <v>150</v>
      </c>
      <c r="L31" s="71">
        <v>120</v>
      </c>
      <c r="M31" s="71">
        <v>120</v>
      </c>
      <c r="N31" s="72">
        <f>SUM(F31:M31)</f>
        <v>1040</v>
      </c>
      <c r="O31" s="73">
        <v>656</v>
      </c>
      <c r="P31" s="73">
        <f t="shared" si="0"/>
        <v>682240</v>
      </c>
      <c r="Q31" s="44"/>
      <c r="R31" s="71"/>
    </row>
    <row r="32" spans="1:18" x14ac:dyDescent="0.25">
      <c r="A32" s="34"/>
      <c r="B32" s="20"/>
      <c r="C32" s="20"/>
      <c r="D32" s="20"/>
      <c r="E32" s="3"/>
      <c r="F32" s="3"/>
      <c r="G32" s="3"/>
      <c r="H32" s="3"/>
      <c r="I32" s="3"/>
      <c r="J32" s="3"/>
      <c r="K32" s="3"/>
      <c r="L32" s="3"/>
      <c r="M32" s="3"/>
      <c r="N32" s="21"/>
      <c r="O32" s="22" t="s">
        <v>92</v>
      </c>
      <c r="P32" s="21">
        <f>SUM(P16:P31)</f>
        <v>8470633.7599999998</v>
      </c>
      <c r="Q32" s="82"/>
      <c r="R32" s="3"/>
    </row>
    <row r="35" spans="1:18" x14ac:dyDescent="0.25">
      <c r="B35" s="38" t="s">
        <v>20</v>
      </c>
    </row>
    <row r="36" spans="1:18" ht="41.25" customHeight="1" x14ac:dyDescent="0.25">
      <c r="A36" s="39" t="s">
        <v>16</v>
      </c>
      <c r="B36" s="84" t="s">
        <v>17</v>
      </c>
      <c r="C36" s="84"/>
      <c r="D36" s="84"/>
      <c r="E36" s="84"/>
      <c r="F36" s="84"/>
      <c r="G36" s="84"/>
      <c r="H36" s="84"/>
      <c r="I36" s="84"/>
      <c r="J36" s="84"/>
      <c r="K36" s="84"/>
      <c r="L36" s="84"/>
      <c r="M36" s="84"/>
      <c r="N36" s="84"/>
      <c r="O36" s="84"/>
      <c r="P36" s="84"/>
      <c r="Q36" s="84"/>
      <c r="R36" s="46"/>
    </row>
    <row r="37" spans="1:18" ht="63.75" customHeight="1" x14ac:dyDescent="0.25">
      <c r="A37" s="40" t="s">
        <v>16</v>
      </c>
      <c r="B37" s="85" t="s">
        <v>18</v>
      </c>
      <c r="C37" s="85"/>
      <c r="D37" s="85"/>
      <c r="E37" s="85"/>
      <c r="F37" s="85"/>
      <c r="G37" s="85"/>
      <c r="H37" s="85"/>
      <c r="I37" s="85"/>
      <c r="J37" s="85"/>
      <c r="K37" s="85"/>
      <c r="L37" s="85"/>
      <c r="M37" s="85"/>
      <c r="N37" s="85"/>
      <c r="O37" s="85"/>
      <c r="P37" s="85"/>
      <c r="Q37" s="85"/>
      <c r="R37" s="47"/>
    </row>
    <row r="38" spans="1:18" x14ac:dyDescent="0.25">
      <c r="A38" s="39" t="s">
        <v>16</v>
      </c>
      <c r="B38" s="86" t="s">
        <v>19</v>
      </c>
      <c r="C38" s="86"/>
      <c r="D38" s="86"/>
      <c r="E38" s="86"/>
      <c r="F38" s="86"/>
      <c r="G38" s="86"/>
      <c r="H38" s="86"/>
      <c r="I38" s="86"/>
      <c r="J38" s="86"/>
      <c r="K38" s="86"/>
      <c r="L38" s="86"/>
      <c r="M38" s="86"/>
      <c r="N38" s="86"/>
      <c r="O38" s="86"/>
      <c r="P38" s="86"/>
      <c r="Q38" s="86"/>
      <c r="R38" s="86"/>
    </row>
    <row r="39" spans="1:18" x14ac:dyDescent="0.25">
      <c r="A39" s="39" t="s">
        <v>16</v>
      </c>
      <c r="B39" s="87" t="s">
        <v>87</v>
      </c>
      <c r="C39" s="87"/>
      <c r="D39" s="87"/>
      <c r="E39" s="87"/>
      <c r="F39" s="87"/>
      <c r="G39" s="87"/>
      <c r="H39" s="87"/>
      <c r="I39" s="87"/>
      <c r="J39" s="87"/>
      <c r="K39" s="87"/>
      <c r="L39" s="41"/>
      <c r="M39" s="41"/>
      <c r="N39" s="49"/>
      <c r="O39" s="41"/>
      <c r="P39" s="41"/>
      <c r="Q39" s="41"/>
      <c r="R39" s="47"/>
    </row>
    <row r="40" spans="1:18" x14ac:dyDescent="0.25">
      <c r="A40" s="39"/>
      <c r="B40" s="87"/>
      <c r="C40" s="87"/>
      <c r="D40" s="87"/>
      <c r="E40" s="87"/>
    </row>
  </sheetData>
  <mergeCells count="5">
    <mergeCell ref="B36:Q36"/>
    <mergeCell ref="B37:Q37"/>
    <mergeCell ref="B38:R38"/>
    <mergeCell ref="B39:K39"/>
    <mergeCell ref="B40:E40"/>
  </mergeCells>
  <pageMargins left="0.70866141732283472" right="0.70866141732283472" top="0.74803149606299213" bottom="0.74803149606299213" header="0.31496062992125984" footer="0.31496062992125984"/>
  <pageSetup paperSize="8" scale="3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ЛСР</vt:lpstr>
      <vt:lpstr>работы</vt:lpstr>
      <vt:lpstr>материалы</vt:lpstr>
      <vt:lpstr>ЛСР!Область_печати</vt:lpstr>
      <vt:lpstr>материалы!Область_печати</vt:lpstr>
      <vt:lpstr>работы!Область_печати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2026-05-12T06:21:28Z</dcterms:modified>
</cp:coreProperties>
</file>