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595E93BD-0ADC-4025-91FF-8CD1FC784ED2}" xr6:coauthVersionLast="47" xr6:coauthVersionMax="47" xr10:uidLastSave="{00000000-0000-0000-0000-000000000000}"/>
  <bookViews>
    <workbookView xWindow="-23475" yWindow="195" windowWidth="21600" windowHeight="15405" tabRatio="713" xr2:uid="{00000000-000D-0000-FFFF-FFFF00000000}"/>
  </bookViews>
  <sheets>
    <sheet name="ЛСР" sheetId="14" r:id="rId1"/>
    <sheet name="работа" sheetId="15" r:id="rId2"/>
    <sheet name="материалы" sheetId="16" r:id="rId3"/>
  </sheets>
  <definedNames>
    <definedName name="_xlnm._FilterDatabase" localSheetId="0" hidden="1">ЛСР!$A$11:$N$59</definedName>
    <definedName name="_xlnm._FilterDatabase" localSheetId="2" hidden="1">материалы!$A$11:$N$45</definedName>
    <definedName name="_xlnm._FilterDatabase" localSheetId="1" hidden="1">работа!$A$11:$N$27</definedName>
    <definedName name="_xlnm.Print_Area" localSheetId="0">ЛСР!$A$1:$N$66</definedName>
    <definedName name="_xlnm.Print_Area" localSheetId="2">материалы!$A$1:$N$52</definedName>
    <definedName name="_xlnm.Print_Area" localSheetId="1">работа!$A$1:$N$34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9" i="14" l="1"/>
  <c r="K50" i="14"/>
  <c r="K51" i="14"/>
  <c r="K48" i="14"/>
  <c r="K21" i="14"/>
  <c r="K22" i="14"/>
  <c r="K23" i="14"/>
  <c r="K24" i="14"/>
  <c r="K25" i="14"/>
  <c r="K26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20" i="14"/>
  <c r="L16" i="16"/>
  <c r="K55" i="14"/>
  <c r="K46" i="14"/>
  <c r="K18" i="14"/>
  <c r="K17" i="14"/>
  <c r="J16" i="16"/>
  <c r="L44" i="16"/>
  <c r="L43" i="16"/>
  <c r="L42" i="16"/>
  <c r="L41" i="16"/>
  <c r="J38" i="16"/>
  <c r="L38" i="16" s="1"/>
  <c r="J37" i="16"/>
  <c r="L37" i="16" s="1"/>
  <c r="J36" i="16"/>
  <c r="L36" i="16" s="1"/>
  <c r="J35" i="16"/>
  <c r="L35" i="16" s="1"/>
  <c r="J34" i="16"/>
  <c r="L34" i="16" s="1"/>
  <c r="J33" i="16"/>
  <c r="L33" i="16" s="1"/>
  <c r="J32" i="16"/>
  <c r="L32" i="16" s="1"/>
  <c r="J31" i="16"/>
  <c r="L31" i="16" s="1"/>
  <c r="J30" i="16"/>
  <c r="L30" i="16" s="1"/>
  <c r="J29" i="16"/>
  <c r="L29" i="16" s="1"/>
  <c r="J28" i="16"/>
  <c r="L28" i="16" s="1"/>
  <c r="J27" i="16"/>
  <c r="L27" i="16" s="1"/>
  <c r="J26" i="16"/>
  <c r="L26" i="16" s="1"/>
  <c r="J25" i="16"/>
  <c r="L25" i="16" s="1"/>
  <c r="J24" i="16"/>
  <c r="L24" i="16" s="1"/>
  <c r="J22" i="16"/>
  <c r="L22" i="16" s="1"/>
  <c r="J21" i="16"/>
  <c r="L21" i="16" s="1"/>
  <c r="J20" i="16"/>
  <c r="L20" i="16" s="1"/>
  <c r="J19" i="16"/>
  <c r="L19" i="16" s="1"/>
  <c r="J18" i="16"/>
  <c r="L18" i="16" s="1"/>
  <c r="J17" i="16"/>
  <c r="L17" i="16" s="1"/>
  <c r="L26" i="15"/>
  <c r="L22" i="15"/>
  <c r="L18" i="15"/>
  <c r="L17" i="15"/>
  <c r="L27" i="15" s="1"/>
  <c r="L45" i="16" l="1"/>
  <c r="G17" i="14" l="1"/>
  <c r="H17" i="14"/>
  <c r="I17" i="14"/>
  <c r="G18" i="14"/>
  <c r="H18" i="14"/>
  <c r="I18" i="14"/>
  <c r="F18" i="14"/>
  <c r="F17" i="14"/>
  <c r="J40" i="14"/>
  <c r="L40" i="14" s="1"/>
  <c r="J26" i="14"/>
  <c r="L26" i="14" s="1"/>
  <c r="J23" i="14"/>
  <c r="L23" i="14" s="1"/>
  <c r="J42" i="14"/>
  <c r="L42" i="14" s="1"/>
  <c r="J28" i="14"/>
  <c r="L28" i="14" s="1"/>
  <c r="L27" i="14" s="1"/>
  <c r="J41" i="14"/>
  <c r="L41" i="14" s="1"/>
  <c r="J39" i="14"/>
  <c r="L39" i="14" s="1"/>
  <c r="J38" i="14"/>
  <c r="L38" i="14" s="1"/>
  <c r="J37" i="14"/>
  <c r="L37" i="14" s="1"/>
  <c r="J36" i="14"/>
  <c r="L36" i="14" s="1"/>
  <c r="J35" i="14"/>
  <c r="L35" i="14" s="1"/>
  <c r="J34" i="14"/>
  <c r="L34" i="14" s="1"/>
  <c r="J33" i="14"/>
  <c r="L33" i="14" s="1"/>
  <c r="J32" i="14"/>
  <c r="L32" i="14" s="1"/>
  <c r="J31" i="14"/>
  <c r="L31" i="14" s="1"/>
  <c r="J30" i="14"/>
  <c r="L30" i="14" s="1"/>
  <c r="J29" i="14"/>
  <c r="L29" i="14" s="1"/>
  <c r="J22" i="14"/>
  <c r="L22" i="14" s="1"/>
  <c r="J21" i="14"/>
  <c r="L21" i="14" s="1"/>
  <c r="J20" i="14"/>
  <c r="L20" i="14" s="1"/>
  <c r="J24" i="14"/>
  <c r="L24" i="14" s="1"/>
  <c r="J17" i="14" l="1"/>
  <c r="J18" i="14" l="1"/>
  <c r="L18" i="14" s="1"/>
  <c r="L50" i="14"/>
  <c r="L48" i="14"/>
  <c r="J46" i="14"/>
  <c r="L46" i="14" s="1"/>
  <c r="L45" i="14" s="1"/>
  <c r="L49" i="14" l="1"/>
  <c r="L47" i="14" l="1"/>
  <c r="L51" i="14"/>
  <c r="J25" i="14" l="1"/>
  <c r="L25" i="14" s="1"/>
  <c r="L19" i="14" s="1"/>
  <c r="L44" i="14" l="1"/>
  <c r="L17" i="14"/>
  <c r="L16" i="14" s="1"/>
  <c r="L58" i="14" l="1"/>
  <c r="L15" i="14"/>
  <c r="J55" i="14"/>
  <c r="L55" i="14" s="1"/>
  <c r="L54" i="14" l="1"/>
  <c r="L57" i="14" s="1"/>
  <c r="L53" i="14" l="1"/>
  <c r="L56" i="14" s="1"/>
</calcChain>
</file>

<file path=xl/sharedStrings.xml><?xml version="1.0" encoding="utf-8"?>
<sst xmlns="http://schemas.openxmlformats.org/spreadsheetml/2006/main" count="325" uniqueCount="97">
  <si>
    <t>№</t>
  </si>
  <si>
    <t>Наименование</t>
  </si>
  <si>
    <t>Кол-во</t>
  </si>
  <si>
    <t>шт.</t>
  </si>
  <si>
    <t>комплекс</t>
  </si>
  <si>
    <t>ПНР</t>
  </si>
  <si>
    <t>Цена</t>
  </si>
  <si>
    <t>Сумма</t>
  </si>
  <si>
    <t>Примечание</t>
  </si>
  <si>
    <t>Ед. изм.</t>
  </si>
  <si>
    <t xml:space="preserve">Внутренние инженерные сети </t>
  </si>
  <si>
    <t>Работа:</t>
  </si>
  <si>
    <t>Материалы:</t>
  </si>
  <si>
    <t>Установка оборудования</t>
  </si>
  <si>
    <t>в тч стоимость работ:</t>
  </si>
  <si>
    <t>в тч стоимость материалов:</t>
  </si>
  <si>
    <t>Итого по ЛСР:</t>
  </si>
  <si>
    <t>Марка</t>
  </si>
  <si>
    <t>Характеристика</t>
  </si>
  <si>
    <t>в тч НДС:</t>
  </si>
  <si>
    <t>-</t>
  </si>
  <si>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</si>
  <si>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</si>
  <si>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</si>
  <si>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</si>
  <si>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</si>
  <si>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Форма закупа материала</t>
  </si>
  <si>
    <t>Блок управления</t>
  </si>
  <si>
    <t xml:space="preserve">Gidrolock 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</si>
  <si>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</si>
  <si>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</si>
  <si>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</si>
  <si>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</si>
  <si>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Кран шаровой с электроприводом</t>
  </si>
  <si>
    <t>Кабель тип 2</t>
  </si>
  <si>
    <t>Закуп подрядчика</t>
  </si>
  <si>
    <t>м.</t>
  </si>
  <si>
    <t>Датчик протечки воды беспроводной</t>
  </si>
  <si>
    <t>_________________/</t>
  </si>
  <si>
    <t>Кабель тип 3</t>
  </si>
  <si>
    <t>Gidrolock Реле 10А дополнительное (на чёрную плату)</t>
  </si>
  <si>
    <t>Устройство системы протечки воды</t>
  </si>
  <si>
    <t>11.18.</t>
  </si>
  <si>
    <t>11.18.01</t>
  </si>
  <si>
    <t>11.18.01.00.</t>
  </si>
  <si>
    <t xml:space="preserve">Монтажные работы </t>
  </si>
  <si>
    <t>Прокладка КПП, трубы</t>
  </si>
  <si>
    <t>Прокладка КПП</t>
  </si>
  <si>
    <t>Прокладка трубы</t>
  </si>
  <si>
    <t>11.18.02</t>
  </si>
  <si>
    <t>11.18.02.00.</t>
  </si>
  <si>
    <t>11.18.03</t>
  </si>
  <si>
    <t>11.18.03.00.</t>
  </si>
  <si>
    <t xml:space="preserve">Пусконаладочные работы </t>
  </si>
  <si>
    <t>Труба тип 1</t>
  </si>
  <si>
    <t>Труба тип 2</t>
  </si>
  <si>
    <t>Лента оцинкованная (артикул 43749) 20х0.5мм (упаковка 50м.)</t>
  </si>
  <si>
    <t xml:space="preserve">Дюбель хомут 5х10 дхч510 для крепления кабеля цвет-чёрный </t>
  </si>
  <si>
    <t>Наконечник (артикул 79462) НШВИ2 0,75-8</t>
  </si>
  <si>
    <t>Колодка клеммная PLC-JXB-ST-2.5-3 самозажимная, 3 вывода, серая, на DIN-рейку, 35мм.</t>
  </si>
  <si>
    <t xml:space="preserve">Коробка ответвительная с гладкими стенками (артикул 54310) IP56, 300х220х120 </t>
  </si>
  <si>
    <t xml:space="preserve">Кабельный ввод (артикул 7393c) PG-13.5 (под кабель D6-12мм), IP68 </t>
  </si>
  <si>
    <t xml:space="preserve">Din-рейка (артикул 12-8025) 25см, перфорированная, оцинкованная </t>
  </si>
  <si>
    <t xml:space="preserve">Наконечник НШВ 4,0 KV-79480 материал медь, количество в упаковке: 500 шт. </t>
  </si>
  <si>
    <t xml:space="preserve">Сжим КВТ У733М  У733М сечение 16-35/1,5-10 </t>
  </si>
  <si>
    <t xml:space="preserve">Шина PE YNN10-69-16D-K05 на DIN-изоляторах ШНИ-6х9-16-Д-Ж </t>
  </si>
  <si>
    <t>Контактная паста КПП 100гр. для защиты контактных соединений от окисления при влиянии негативных факторов окружающей среды</t>
  </si>
  <si>
    <t>Концевая изолированная заглушка  (артикул 08-0701) КИЗ-1,2,8 мм /1,0-2,5 мм2</t>
  </si>
  <si>
    <t xml:space="preserve">Блок управления (артикул 22821231) STANDARD RADIO DIN-рейка 220V (1) </t>
  </si>
  <si>
    <t>Кран шаровой с электроприводом (артикул 11092061) 220V, 1/2".</t>
  </si>
  <si>
    <t>Датчик протечки воды беспроводной (артикул 40600210) питание CR2032, степень защиты 67, IP частота передачи данных 868 МГц</t>
  </si>
  <si>
    <t>Модуль Реле 10А (на черную плату) для блока управления системы защиты от протечки воды.</t>
  </si>
  <si>
    <t>Кабель тип 1</t>
  </si>
  <si>
    <t xml:space="preserve">Кабель заземления АВВГ нг(А)LS 1х16 0.1кВ желто-зеленый </t>
  </si>
  <si>
    <t>Провод тип 1</t>
  </si>
  <si>
    <t>Провод силовой ПуГВ 1х4 желто-зеленый  материал медь, сечение жилы 4мм, напряжение, 450/750В.</t>
  </si>
  <si>
    <t>Труба гофрированная серая с/з d32 мм PR.033225 ПВХ</t>
  </si>
  <si>
    <t xml:space="preserve">Гофрированная труба ПНД D16мм. PR02.0122 лёгкая 350 Н безгалогенная HF стойкая к ультрафиолету черная с/з </t>
  </si>
  <si>
    <t>Труба тип 3</t>
  </si>
  <si>
    <t xml:space="preserve">Труба гофрированная ПВХ D-25мм CTG20-25-K41-050I с зондом </t>
  </si>
  <si>
    <t>Прочие материалы:</t>
  </si>
  <si>
    <t>Наконечник (артикул 79436) НШВИ 0,75-8</t>
  </si>
  <si>
    <t>Скоба металлическая двухлапковая СМД 31-32 PR08.2550 оцинкованная</t>
  </si>
  <si>
    <t>Металлическая однолапковая скоба СМО 25-26 PR08.2536 оцинкованная</t>
  </si>
  <si>
    <t>76.1</t>
  </si>
  <si>
    <t>76.2</t>
  </si>
  <si>
    <t>76.3</t>
  </si>
  <si>
    <t>76.4</t>
  </si>
  <si>
    <t>Устройство системы протечки воды. ГП-76</t>
  </si>
  <si>
    <t>Сигнальный кабель КСПВГ 4х0,20 гибкий, 4 жилы медь, ПВХ.</t>
  </si>
  <si>
    <t>Кабель монтажный МКШнг(А)-LS 3х0.75 3х жильный, не распротраняющий горение при прокладке в пучке, с нормиованным дымовыделением, конструкция жилы многопроволочная, напряжение 500В.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</si>
  <si>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</si>
  <si>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Ведомость работ</t>
  </si>
  <si>
    <t>Ведомость материалов</t>
  </si>
  <si>
    <t>Итого стоимость материалов</t>
  </si>
  <si>
    <t>Итого стоимость работ</t>
  </si>
  <si>
    <t>Локальный сметный расчет №7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</si>
</sst>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AE78D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109">
    <xf numFmtId="0" fontId="0" fillId="0" borderId="0" xfId="0"/>
    <xf numFmtId="0" fontId="8" fillId="0" borderId="3" xfId="0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wrapText="1"/>
    </xf>
    <xf numFmtId="4" fontId="9" fillId="0" borderId="0" xfId="0" applyNumberFormat="1" applyFont="1"/>
    <xf numFmtId="0" fontId="11" fillId="2" borderId="1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" fontId="12" fillId="2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9" fillId="0" borderId="0" xfId="0" applyNumberFormat="1" applyFont="1"/>
    <xf numFmtId="49" fontId="8" fillId="4" borderId="5" xfId="0" applyNumberFormat="1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/>
    <xf numFmtId="49" fontId="12" fillId="2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wrapText="1"/>
    </xf>
    <xf numFmtId="0" fontId="10" fillId="0" borderId="0" xfId="0" applyFont="1"/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4" fontId="10" fillId="0" borderId="0" xfId="0" applyNumberFormat="1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 applyProtection="1">
      <alignment horizontal="center" vertical="center"/>
      <protection locked="0"/>
    </xf>
    <xf numFmtId="4" fontId="10" fillId="0" borderId="0" xfId="0" applyNumberFormat="1" applyFont="1"/>
    <xf numFmtId="0" fontId="9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/>
    </xf>
    <xf numFmtId="164" fontId="9" fillId="0" borderId="0" xfId="0" applyNumberFormat="1" applyFont="1"/>
    <xf numFmtId="164" fontId="10" fillId="0" borderId="0" xfId="0" applyNumberFormat="1" applyFont="1"/>
    <xf numFmtId="0" fontId="13" fillId="0" borderId="0" xfId="0" applyFont="1" applyAlignment="1">
      <alignment vertical="center" wrapText="1"/>
    </xf>
    <xf numFmtId="0" fontId="11" fillId="0" borderId="0" xfId="0" applyFont="1"/>
    <xf numFmtId="4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8" applyFont="1" applyAlignment="1">
      <alignment vertical="center" wrapText="1"/>
    </xf>
    <xf numFmtId="0" fontId="9" fillId="0" borderId="0" xfId="0" applyFont="1" applyAlignment="1">
      <alignment vertical="center" wrapText="1"/>
    </xf>
    <xf numFmtId="17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49" fontId="10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4" fontId="8" fillId="6" borderId="1" xfId="0" applyNumberFormat="1" applyFont="1" applyFill="1" applyBorder="1" applyAlignment="1">
      <alignment horizontal="center" vertical="center" wrapText="1"/>
    </xf>
    <xf numFmtId="0" fontId="0" fillId="6" borderId="0" xfId="0" applyFill="1"/>
    <xf numFmtId="0" fontId="14" fillId="0" borderId="0" xfId="0" applyFont="1"/>
    <xf numFmtId="4" fontId="10" fillId="6" borderId="1" xfId="0" applyNumberFormat="1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left" vertical="center" wrapText="1"/>
    </xf>
    <xf numFmtId="0" fontId="9" fillId="7" borderId="1" xfId="0" applyFont="1" applyFill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8" applyFont="1" applyAlignment="1">
      <alignment vertical="center"/>
    </xf>
    <xf numFmtId="2" fontId="9" fillId="0" borderId="2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 wrapText="1"/>
    </xf>
    <xf numFmtId="0" fontId="10" fillId="3" borderId="2" xfId="0" applyFont="1" applyFill="1" applyBorder="1" applyAlignment="1">
      <alignment vertical="center"/>
    </xf>
    <xf numFmtId="0" fontId="10" fillId="3" borderId="6" xfId="0" applyFont="1" applyFill="1" applyBorder="1" applyAlignment="1">
      <alignment vertical="center"/>
    </xf>
    <xf numFmtId="0" fontId="12" fillId="2" borderId="2" xfId="0" applyFont="1" applyFill="1" applyBorder="1" applyAlignment="1">
      <alignment vertical="center"/>
    </xf>
    <xf numFmtId="0" fontId="12" fillId="2" borderId="6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164" fontId="9" fillId="0" borderId="2" xfId="0" applyNumberFormat="1" applyFont="1" applyBorder="1" applyAlignment="1">
      <alignment horizontal="center" vertical="center"/>
    </xf>
    <xf numFmtId="0" fontId="9" fillId="7" borderId="1" xfId="0" applyFont="1" applyFill="1" applyBorder="1" applyAlignment="1">
      <alignment vertical="center" wrapText="1"/>
    </xf>
    <xf numFmtId="49" fontId="10" fillId="0" borderId="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11" fillId="0" borderId="0" xfId="0" applyFont="1" applyAlignment="1">
      <alignment horizontal="left" wrapText="1"/>
    </xf>
    <xf numFmtId="0" fontId="10" fillId="3" borderId="2" xfId="0" applyFont="1" applyFill="1" applyBorder="1" applyAlignment="1">
      <alignment horizontal="right"/>
    </xf>
    <xf numFmtId="0" fontId="10" fillId="3" borderId="7" xfId="0" applyFont="1" applyFill="1" applyBorder="1" applyAlignment="1">
      <alignment horizontal="right"/>
    </xf>
    <xf numFmtId="0" fontId="12" fillId="2" borderId="2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right"/>
    </xf>
    <xf numFmtId="0" fontId="12" fillId="2" borderId="7" xfId="0" applyFont="1" applyFill="1" applyBorder="1" applyAlignment="1">
      <alignment horizontal="right"/>
    </xf>
    <xf numFmtId="0" fontId="12" fillId="2" borderId="2" xfId="0" applyFont="1" applyFill="1" applyBorder="1" applyAlignment="1">
      <alignment horizontal="right" vertical="center"/>
    </xf>
    <xf numFmtId="0" fontId="12" fillId="2" borderId="7" xfId="0" applyFont="1" applyFill="1" applyBorder="1" applyAlignment="1">
      <alignment horizontal="right" vertical="center"/>
    </xf>
    <xf numFmtId="0" fontId="10" fillId="3" borderId="6" xfId="0" applyFont="1" applyFill="1" applyBorder="1" applyAlignment="1">
      <alignment horizontal="right" vertical="center"/>
    </xf>
    <xf numFmtId="0" fontId="10" fillId="3" borderId="7" xfId="0" applyFont="1" applyFill="1" applyBorder="1" applyAlignment="1">
      <alignment horizontal="right" vertical="center"/>
    </xf>
  </cellXfs>
  <cellStyles count="9">
    <cellStyle name="Обычный" xfId="0" builtinId="0"/>
    <cellStyle name="Обычный 2" xfId="1" xr:uid="{00000000-0005-0000-0000-000001000000}"/>
    <cellStyle name="Обычный 2 2 2" xfId="3" xr:uid="{00000000-0005-0000-0000-000002000000}"/>
    <cellStyle name="Обычный 2 3 2" xfId="4" xr:uid="{00000000-0005-0000-0000-000003000000}"/>
    <cellStyle name="Обычный 3" xfId="2" xr:uid="{00000000-0005-0000-0000-000004000000}"/>
    <cellStyle name="Обычный 3 2 2" xfId="7" xr:uid="{00000000-0005-0000-0000-000005000000}"/>
    <cellStyle name="Обычный 3 2 2 2" xfId="8" xr:uid="{00000000-0005-0000-0000-000006000000}"/>
    <cellStyle name="Обычный 4" xfId="6" xr:uid="{00000000-0005-0000-0000-000007000000}"/>
    <cellStyle name="Обычный 6 3 7 2 3" xfId="5" xr:uid="{00000000-0005-0000-0000-000008000000}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E78D6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5"/>
  <sheetViews>
    <sheetView tabSelected="1" view="pageBreakPreview" zoomScale="55" zoomScaleNormal="70" zoomScaleSheetLayoutView="55" workbookViewId="0">
      <selection activeCell="H7" sqref="H7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9" width="15.85546875" style="14" customWidth="1"/>
    <col min="10" max="10" width="15.42578125" style="48" bestFit="1" customWidth="1"/>
    <col min="11" max="11" width="17.28515625" style="21" customWidth="1"/>
    <col min="12" max="12" width="28.85546875" style="21" customWidth="1"/>
    <col min="13" max="13" width="30.28515625" style="20" customWidth="1"/>
    <col min="14" max="14" width="31.28515625" style="14" customWidth="1"/>
    <col min="15" max="16384" width="9.140625" style="14"/>
  </cols>
  <sheetData>
    <row r="1" spans="1:14" x14ac:dyDescent="0.25">
      <c r="F1" s="21"/>
      <c r="G1" s="21"/>
      <c r="H1" s="21"/>
      <c r="I1" s="21"/>
      <c r="L1" s="14"/>
      <c r="N1" s="38" t="s">
        <v>21</v>
      </c>
    </row>
    <row r="2" spans="1:14" x14ac:dyDescent="0.25">
      <c r="F2" s="21"/>
      <c r="G2" s="21"/>
      <c r="H2" s="21"/>
      <c r="I2" s="21"/>
      <c r="L2" s="14"/>
      <c r="N2" s="38" t="s">
        <v>22</v>
      </c>
    </row>
    <row r="3" spans="1:14" x14ac:dyDescent="0.25">
      <c r="B3" s="82" t="s">
        <v>23</v>
      </c>
      <c r="D3" s="39" t="s">
        <v>24</v>
      </c>
      <c r="F3" s="21"/>
      <c r="G3" s="21"/>
      <c r="H3" s="21"/>
      <c r="I3" s="21"/>
      <c r="K3" s="14"/>
      <c r="L3" s="40" t="s">
        <v>25</v>
      </c>
    </row>
    <row r="4" spans="1:14" x14ac:dyDescent="0.25">
      <c r="B4" s="60"/>
      <c r="F4" s="21"/>
      <c r="G4" s="21"/>
      <c r="H4" s="21"/>
      <c r="I4" s="21"/>
      <c r="K4" s="14"/>
      <c r="L4" s="14"/>
    </row>
    <row r="5" spans="1:14" x14ac:dyDescent="0.25">
      <c r="B5" s="60"/>
      <c r="F5" s="21"/>
      <c r="G5" s="21"/>
      <c r="H5" s="21"/>
      <c r="I5" s="21"/>
      <c r="K5" s="14"/>
      <c r="L5" s="14"/>
    </row>
    <row r="6" spans="1:14" x14ac:dyDescent="0.25">
      <c r="B6" s="60"/>
      <c r="F6" s="21"/>
      <c r="G6" s="21"/>
      <c r="H6" s="21"/>
      <c r="I6" s="21"/>
      <c r="K6" s="14"/>
      <c r="L6" s="14"/>
    </row>
    <row r="7" spans="1:14" x14ac:dyDescent="0.25">
      <c r="B7" s="60" t="s">
        <v>38</v>
      </c>
      <c r="F7" s="21"/>
      <c r="G7" s="21"/>
      <c r="H7" s="21"/>
      <c r="I7" s="21"/>
      <c r="K7" s="14"/>
      <c r="L7" s="14"/>
    </row>
    <row r="8" spans="1:14" s="43" customFormat="1" ht="19.5" customHeight="1" x14ac:dyDescent="0.25">
      <c r="A8" s="41"/>
      <c r="D8" s="42"/>
      <c r="E8" s="81" t="s">
        <v>96</v>
      </c>
      <c r="F8" s="44"/>
      <c r="G8" s="44"/>
      <c r="H8" s="44"/>
      <c r="I8" s="44"/>
      <c r="J8" s="44"/>
      <c r="M8" s="42"/>
    </row>
    <row r="9" spans="1:14" s="43" customFormat="1" ht="19.5" customHeight="1" x14ac:dyDescent="0.25">
      <c r="A9" s="41"/>
      <c r="D9" s="42"/>
      <c r="E9" s="81" t="s">
        <v>88</v>
      </c>
      <c r="F9" s="44"/>
      <c r="G9" s="44"/>
      <c r="H9" s="44"/>
      <c r="I9" s="44"/>
      <c r="J9" s="44"/>
      <c r="M9" s="42"/>
    </row>
    <row r="11" spans="1:14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84</v>
      </c>
      <c r="G11" s="1" t="s">
        <v>85</v>
      </c>
      <c r="H11" s="1" t="s">
        <v>86</v>
      </c>
      <c r="I11" s="1" t="s">
        <v>87</v>
      </c>
      <c r="J11" s="2" t="s">
        <v>2</v>
      </c>
      <c r="K11" s="2" t="s">
        <v>6</v>
      </c>
      <c r="L11" s="2" t="s">
        <v>7</v>
      </c>
      <c r="M11" s="2" t="s">
        <v>8</v>
      </c>
      <c r="N11" s="2" t="s">
        <v>26</v>
      </c>
    </row>
    <row r="12" spans="1:14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30"/>
      <c r="K12" s="30"/>
      <c r="L12" s="30"/>
      <c r="M12" s="30"/>
      <c r="N12" s="30"/>
    </row>
    <row r="13" spans="1:14" customFormat="1" ht="19.5" customHeight="1" x14ac:dyDescent="0.25">
      <c r="A13" s="61" t="s">
        <v>42</v>
      </c>
      <c r="B13" s="11" t="s">
        <v>41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13"/>
    </row>
    <row r="14" spans="1:14" customFormat="1" ht="19.5" customHeight="1" x14ac:dyDescent="0.25">
      <c r="A14" s="33" t="s">
        <v>43</v>
      </c>
      <c r="B14" s="8" t="s">
        <v>46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7"/>
    </row>
    <row r="15" spans="1:14" customFormat="1" ht="19.5" customHeight="1" x14ac:dyDescent="0.25">
      <c r="A15" s="34" t="s">
        <v>44</v>
      </c>
      <c r="B15" s="9" t="s">
        <v>46</v>
      </c>
      <c r="C15" s="9"/>
      <c r="D15" s="9"/>
      <c r="E15" s="4"/>
      <c r="F15" s="64"/>
      <c r="G15" s="64"/>
      <c r="H15" s="64"/>
      <c r="I15" s="64"/>
      <c r="J15" s="64"/>
      <c r="K15" s="64"/>
      <c r="L15" s="64">
        <f>L16+L19</f>
        <v>0</v>
      </c>
      <c r="M15" s="64"/>
      <c r="N15" s="5"/>
    </row>
    <row r="16" spans="1:14" customFormat="1" x14ac:dyDescent="0.25">
      <c r="A16" s="52"/>
      <c r="B16" s="11" t="s">
        <v>11</v>
      </c>
      <c r="C16" s="65"/>
      <c r="D16" s="65"/>
      <c r="E16" s="12"/>
      <c r="F16" s="66"/>
      <c r="G16" s="66"/>
      <c r="H16" s="66"/>
      <c r="I16" s="66"/>
      <c r="J16" s="62"/>
      <c r="K16" s="62"/>
      <c r="L16" s="62">
        <f>SUM(L17:L18)</f>
        <v>0</v>
      </c>
      <c r="M16" s="62"/>
      <c r="N16" s="13"/>
    </row>
    <row r="17" spans="1:14" customFormat="1" ht="20.25" customHeight="1" x14ac:dyDescent="0.25">
      <c r="A17" s="52"/>
      <c r="B17" s="89" t="s">
        <v>47</v>
      </c>
      <c r="C17" s="67"/>
      <c r="D17" s="67"/>
      <c r="E17" s="23" t="s">
        <v>4</v>
      </c>
      <c r="F17" s="68">
        <f>F20+F21+F22+F23</f>
        <v>3491.92</v>
      </c>
      <c r="G17" s="68">
        <f t="shared" ref="G17:I17" si="0">G20+G21+G22+G23</f>
        <v>3448.36</v>
      </c>
      <c r="H17" s="68">
        <f t="shared" si="0"/>
        <v>2481.3200000000002</v>
      </c>
      <c r="I17" s="68">
        <f t="shared" si="0"/>
        <v>1931.76</v>
      </c>
      <c r="J17" s="62">
        <f>SUM(F17:I17)</f>
        <v>11353.36</v>
      </c>
      <c r="K17" s="69">
        <f>работа!K17</f>
        <v>0</v>
      </c>
      <c r="L17" s="70">
        <f>K17*J17</f>
        <v>0</v>
      </c>
      <c r="M17" s="62"/>
      <c r="N17" s="13"/>
    </row>
    <row r="18" spans="1:14" customFormat="1" ht="20.25" customHeight="1" x14ac:dyDescent="0.25">
      <c r="A18" s="52"/>
      <c r="B18" s="89" t="s">
        <v>48</v>
      </c>
      <c r="C18" s="67"/>
      <c r="D18" s="67"/>
      <c r="E18" s="23" t="s">
        <v>4</v>
      </c>
      <c r="F18" s="68">
        <f>F24+F25+F26</f>
        <v>2340</v>
      </c>
      <c r="G18" s="68">
        <f t="shared" ref="G18:I18" si="1">G24+G25+G26</f>
        <v>2360.6</v>
      </c>
      <c r="H18" s="68">
        <f t="shared" si="1"/>
        <v>1467.4</v>
      </c>
      <c r="I18" s="68">
        <f t="shared" si="1"/>
        <v>1242</v>
      </c>
      <c r="J18" s="62">
        <f>SUM(F18:I18)</f>
        <v>7410</v>
      </c>
      <c r="K18" s="69">
        <f>работа!K18</f>
        <v>0</v>
      </c>
      <c r="L18" s="70">
        <f>K18*J18</f>
        <v>0</v>
      </c>
      <c r="M18" s="62"/>
      <c r="N18" s="13"/>
    </row>
    <row r="19" spans="1:14" s="76" customFormat="1" ht="23.25" customHeight="1" x14ac:dyDescent="0.25">
      <c r="A19" s="92"/>
      <c r="B19" s="72" t="s">
        <v>12</v>
      </c>
      <c r="C19" s="72"/>
      <c r="D19" s="72"/>
      <c r="E19" s="73"/>
      <c r="F19" s="74"/>
      <c r="G19" s="74"/>
      <c r="H19" s="74"/>
      <c r="I19" s="74"/>
      <c r="J19" s="74"/>
      <c r="K19" s="74"/>
      <c r="L19" s="74">
        <f>SUM(L20:L27)</f>
        <v>0</v>
      </c>
      <c r="M19" s="74"/>
      <c r="N19" s="75"/>
    </row>
    <row r="20" spans="1:14" s="19" customFormat="1" ht="31.5" x14ac:dyDescent="0.25">
      <c r="A20" s="93"/>
      <c r="B20" s="16" t="s">
        <v>72</v>
      </c>
      <c r="C20" s="17"/>
      <c r="D20" s="45" t="s">
        <v>89</v>
      </c>
      <c r="E20" s="17" t="s">
        <v>36</v>
      </c>
      <c r="F20" s="83">
        <v>620</v>
      </c>
      <c r="G20" s="83">
        <v>588</v>
      </c>
      <c r="H20" s="83">
        <v>552</v>
      </c>
      <c r="I20" s="83">
        <v>360</v>
      </c>
      <c r="J20" s="78">
        <f t="shared" ref="J20:J42" si="2">SUM(F20:I20)</f>
        <v>2120</v>
      </c>
      <c r="K20" s="18">
        <f>материалы!K16</f>
        <v>0</v>
      </c>
      <c r="L20" s="18">
        <f t="shared" ref="L20:L24" si="3">K20*J20</f>
        <v>0</v>
      </c>
      <c r="M20" s="49"/>
      <c r="N20" s="15" t="s">
        <v>35</v>
      </c>
    </row>
    <row r="21" spans="1:14" s="19" customFormat="1" ht="78.75" x14ac:dyDescent="0.25">
      <c r="A21" s="93"/>
      <c r="B21" s="16" t="s">
        <v>34</v>
      </c>
      <c r="C21" s="17"/>
      <c r="D21" s="45" t="s">
        <v>90</v>
      </c>
      <c r="E21" s="17" t="s">
        <v>36</v>
      </c>
      <c r="F21" s="83">
        <v>2759</v>
      </c>
      <c r="G21" s="83">
        <v>2763.6</v>
      </c>
      <c r="H21" s="83">
        <v>1697.4</v>
      </c>
      <c r="I21" s="83">
        <v>1476</v>
      </c>
      <c r="J21" s="78">
        <f t="shared" si="2"/>
        <v>8696</v>
      </c>
      <c r="K21" s="18">
        <f>материалы!K17</f>
        <v>0</v>
      </c>
      <c r="L21" s="18">
        <f>K21*J21</f>
        <v>0</v>
      </c>
      <c r="M21" s="49"/>
      <c r="N21" s="15" t="s">
        <v>35</v>
      </c>
    </row>
    <row r="22" spans="1:14" s="19" customFormat="1" ht="31.5" x14ac:dyDescent="0.25">
      <c r="A22" s="93"/>
      <c r="B22" s="16" t="s">
        <v>39</v>
      </c>
      <c r="C22" s="17"/>
      <c r="D22" s="45" t="s">
        <v>73</v>
      </c>
      <c r="E22" s="17" t="s">
        <v>36</v>
      </c>
      <c r="F22" s="83">
        <v>89.92</v>
      </c>
      <c r="G22" s="83">
        <v>77.760000000000005</v>
      </c>
      <c r="H22" s="83">
        <v>185.92</v>
      </c>
      <c r="I22" s="83">
        <v>77.760000000000005</v>
      </c>
      <c r="J22" s="78">
        <f t="shared" si="2"/>
        <v>431.36</v>
      </c>
      <c r="K22" s="18">
        <f>материалы!K18</f>
        <v>0</v>
      </c>
      <c r="L22" s="18">
        <f>K22*J22</f>
        <v>0</v>
      </c>
      <c r="M22" s="49"/>
      <c r="N22" s="15" t="s">
        <v>35</v>
      </c>
    </row>
    <row r="23" spans="1:14" s="19" customFormat="1" ht="47.25" x14ac:dyDescent="0.25">
      <c r="A23" s="93"/>
      <c r="B23" s="16" t="s">
        <v>74</v>
      </c>
      <c r="C23" s="17"/>
      <c r="D23" s="45" t="s">
        <v>75</v>
      </c>
      <c r="E23" s="17" t="s">
        <v>36</v>
      </c>
      <c r="F23" s="83">
        <v>23</v>
      </c>
      <c r="G23" s="83">
        <v>19</v>
      </c>
      <c r="H23" s="83">
        <v>46</v>
      </c>
      <c r="I23" s="83">
        <v>18</v>
      </c>
      <c r="J23" s="78">
        <f t="shared" si="2"/>
        <v>106</v>
      </c>
      <c r="K23" s="18">
        <f>материалы!K19</f>
        <v>0</v>
      </c>
      <c r="L23" s="18">
        <f>K23*J23</f>
        <v>0</v>
      </c>
      <c r="M23" s="49"/>
      <c r="N23" s="15" t="s">
        <v>35</v>
      </c>
    </row>
    <row r="24" spans="1:14" s="19" customFormat="1" ht="47.25" x14ac:dyDescent="0.25">
      <c r="A24" s="93"/>
      <c r="B24" s="16" t="s">
        <v>54</v>
      </c>
      <c r="C24" s="17"/>
      <c r="D24" s="45" t="s">
        <v>77</v>
      </c>
      <c r="E24" s="17" t="s">
        <v>36</v>
      </c>
      <c r="F24" s="83">
        <v>2294</v>
      </c>
      <c r="G24" s="83">
        <v>2322.6</v>
      </c>
      <c r="H24" s="83">
        <v>1283.4000000000001</v>
      </c>
      <c r="I24" s="83">
        <v>1206</v>
      </c>
      <c r="J24" s="78">
        <f t="shared" si="2"/>
        <v>7106</v>
      </c>
      <c r="K24" s="18">
        <f>материалы!K20</f>
        <v>0</v>
      </c>
      <c r="L24" s="18">
        <f t="shared" si="3"/>
        <v>0</v>
      </c>
      <c r="M24" s="49"/>
      <c r="N24" s="15" t="s">
        <v>35</v>
      </c>
    </row>
    <row r="25" spans="1:14" s="19" customFormat="1" ht="31.5" x14ac:dyDescent="0.25">
      <c r="A25" s="93"/>
      <c r="B25" s="16" t="s">
        <v>55</v>
      </c>
      <c r="C25" s="17"/>
      <c r="D25" s="45" t="s">
        <v>76</v>
      </c>
      <c r="E25" s="17" t="s">
        <v>36</v>
      </c>
      <c r="F25" s="83">
        <v>46</v>
      </c>
      <c r="G25" s="83">
        <v>38</v>
      </c>
      <c r="H25" s="83">
        <v>0</v>
      </c>
      <c r="I25" s="83">
        <v>0</v>
      </c>
      <c r="J25" s="78">
        <f t="shared" si="2"/>
        <v>84</v>
      </c>
      <c r="K25" s="18">
        <f>материалы!K21</f>
        <v>0</v>
      </c>
      <c r="L25" s="18">
        <f t="shared" ref="L25" si="4">K25*J25</f>
        <v>0</v>
      </c>
      <c r="M25" s="49"/>
      <c r="N25" s="15" t="s">
        <v>35</v>
      </c>
    </row>
    <row r="26" spans="1:14" s="19" customFormat="1" ht="31.5" x14ac:dyDescent="0.25">
      <c r="A26" s="93"/>
      <c r="B26" s="16" t="s">
        <v>78</v>
      </c>
      <c r="C26" s="17"/>
      <c r="D26" s="45" t="s">
        <v>79</v>
      </c>
      <c r="E26" s="17" t="s">
        <v>36</v>
      </c>
      <c r="F26" s="83">
        <v>0</v>
      </c>
      <c r="G26" s="83">
        <v>0</v>
      </c>
      <c r="H26" s="83">
        <v>184</v>
      </c>
      <c r="I26" s="83">
        <v>36</v>
      </c>
      <c r="J26" s="78">
        <f t="shared" si="2"/>
        <v>220</v>
      </c>
      <c r="K26" s="18">
        <f>материалы!K22</f>
        <v>0</v>
      </c>
      <c r="L26" s="18">
        <f t="shared" ref="L26" si="5">K26*J26</f>
        <v>0</v>
      </c>
      <c r="M26" s="49"/>
      <c r="N26" s="15" t="s">
        <v>35</v>
      </c>
    </row>
    <row r="27" spans="1:14" s="19" customFormat="1" ht="32.25" customHeight="1" x14ac:dyDescent="0.25">
      <c r="A27" s="93"/>
      <c r="B27" s="96" t="s">
        <v>80</v>
      </c>
      <c r="C27" s="17"/>
      <c r="D27" s="45"/>
      <c r="E27" s="17"/>
      <c r="F27" s="83"/>
      <c r="G27" s="83"/>
      <c r="H27" s="83"/>
      <c r="I27" s="83"/>
      <c r="J27" s="78"/>
      <c r="K27" s="18"/>
      <c r="L27" s="18">
        <f>SUM(L28:L42)</f>
        <v>0</v>
      </c>
      <c r="M27" s="49"/>
      <c r="N27" s="15" t="s">
        <v>35</v>
      </c>
    </row>
    <row r="28" spans="1:14" s="19" customFormat="1" ht="22.5" customHeight="1" x14ac:dyDescent="0.25">
      <c r="A28" s="93"/>
      <c r="B28" s="79" t="s">
        <v>56</v>
      </c>
      <c r="C28" s="17"/>
      <c r="D28" s="45"/>
      <c r="E28" s="17" t="s">
        <v>36</v>
      </c>
      <c r="F28" s="90">
        <v>573.5</v>
      </c>
      <c r="G28" s="90">
        <v>580.65</v>
      </c>
      <c r="H28" s="90">
        <v>320.85000000000002</v>
      </c>
      <c r="I28" s="90">
        <v>301.5</v>
      </c>
      <c r="J28" s="78">
        <f t="shared" si="2"/>
        <v>1776.5</v>
      </c>
      <c r="K28" s="18">
        <f>материалы!K24</f>
        <v>0</v>
      </c>
      <c r="L28" s="18">
        <f>K28*J28</f>
        <v>0</v>
      </c>
      <c r="M28" s="49"/>
      <c r="N28" s="15"/>
    </row>
    <row r="29" spans="1:14" s="19" customFormat="1" ht="22.5" customHeight="1" x14ac:dyDescent="0.25">
      <c r="A29" s="93"/>
      <c r="B29" s="79" t="s">
        <v>57</v>
      </c>
      <c r="C29" s="17"/>
      <c r="D29" s="45"/>
      <c r="E29" s="17" t="s">
        <v>3</v>
      </c>
      <c r="F29" s="83">
        <v>2704.8</v>
      </c>
      <c r="G29" s="83">
        <v>2546.4</v>
      </c>
      <c r="H29" s="83">
        <v>2672.8</v>
      </c>
      <c r="I29" s="83">
        <v>1634.4</v>
      </c>
      <c r="J29" s="78">
        <f t="shared" si="2"/>
        <v>9558.4</v>
      </c>
      <c r="K29" s="18">
        <f>материалы!K25</f>
        <v>0</v>
      </c>
      <c r="L29" s="18">
        <f>K29*J29</f>
        <v>0</v>
      </c>
      <c r="M29" s="49"/>
      <c r="N29" s="15"/>
    </row>
    <row r="30" spans="1:14" s="19" customFormat="1" ht="22.5" customHeight="1" x14ac:dyDescent="0.25">
      <c r="A30" s="93"/>
      <c r="B30" s="79" t="s">
        <v>81</v>
      </c>
      <c r="C30" s="17"/>
      <c r="D30" s="45"/>
      <c r="E30" s="17" t="s">
        <v>3</v>
      </c>
      <c r="F30" s="83">
        <v>1860</v>
      </c>
      <c r="G30" s="83">
        <v>1764</v>
      </c>
      <c r="H30" s="83">
        <v>1656</v>
      </c>
      <c r="I30" s="83">
        <v>1080</v>
      </c>
      <c r="J30" s="78">
        <f t="shared" si="2"/>
        <v>6360</v>
      </c>
      <c r="K30" s="18">
        <f>материалы!K26</f>
        <v>0</v>
      </c>
      <c r="L30" s="18">
        <f t="shared" ref="L30:L41" si="6">K30*J30</f>
        <v>0</v>
      </c>
      <c r="M30" s="49"/>
      <c r="N30" s="15"/>
    </row>
    <row r="31" spans="1:14" s="19" customFormat="1" ht="22.5" customHeight="1" x14ac:dyDescent="0.25">
      <c r="A31" s="93"/>
      <c r="B31" s="79" t="s">
        <v>58</v>
      </c>
      <c r="C31" s="17"/>
      <c r="D31" s="45"/>
      <c r="E31" s="17" t="s">
        <v>3</v>
      </c>
      <c r="F31" s="83">
        <v>155</v>
      </c>
      <c r="G31" s="83">
        <v>147</v>
      </c>
      <c r="H31" s="83">
        <v>138</v>
      </c>
      <c r="I31" s="83">
        <v>90</v>
      </c>
      <c r="J31" s="78">
        <f t="shared" si="2"/>
        <v>530</v>
      </c>
      <c r="K31" s="18">
        <f>материалы!K27</f>
        <v>0</v>
      </c>
      <c r="L31" s="18">
        <f t="shared" si="6"/>
        <v>0</v>
      </c>
      <c r="M31" s="49"/>
      <c r="N31" s="15"/>
    </row>
    <row r="32" spans="1:14" s="19" customFormat="1" ht="22.5" customHeight="1" x14ac:dyDescent="0.25">
      <c r="A32" s="93"/>
      <c r="B32" s="79" t="s">
        <v>59</v>
      </c>
      <c r="C32" s="17"/>
      <c r="D32" s="45"/>
      <c r="E32" s="17" t="s">
        <v>3</v>
      </c>
      <c r="F32" s="83">
        <v>465</v>
      </c>
      <c r="G32" s="83">
        <v>441</v>
      </c>
      <c r="H32" s="83">
        <v>414</v>
      </c>
      <c r="I32" s="83">
        <v>270</v>
      </c>
      <c r="J32" s="78">
        <f t="shared" si="2"/>
        <v>1590</v>
      </c>
      <c r="K32" s="18">
        <f>материалы!K28</f>
        <v>0</v>
      </c>
      <c r="L32" s="18">
        <f t="shared" si="6"/>
        <v>0</v>
      </c>
      <c r="M32" s="49"/>
      <c r="N32" s="15"/>
    </row>
    <row r="33" spans="1:14" s="19" customFormat="1" ht="22.5" customHeight="1" x14ac:dyDescent="0.25">
      <c r="A33" s="93"/>
      <c r="B33" s="79" t="s">
        <v>60</v>
      </c>
      <c r="C33" s="17"/>
      <c r="D33" s="45"/>
      <c r="E33" s="17" t="s">
        <v>3</v>
      </c>
      <c r="F33" s="83">
        <v>23</v>
      </c>
      <c r="G33" s="83">
        <v>19</v>
      </c>
      <c r="H33" s="83">
        <v>46</v>
      </c>
      <c r="I33" s="83">
        <v>18</v>
      </c>
      <c r="J33" s="78">
        <f t="shared" si="2"/>
        <v>106</v>
      </c>
      <c r="K33" s="18">
        <f>материалы!K29</f>
        <v>0</v>
      </c>
      <c r="L33" s="18">
        <f t="shared" si="6"/>
        <v>0</v>
      </c>
      <c r="M33" s="49"/>
      <c r="N33" s="15"/>
    </row>
    <row r="34" spans="1:14" s="19" customFormat="1" ht="22.5" customHeight="1" x14ac:dyDescent="0.25">
      <c r="A34" s="93"/>
      <c r="B34" s="79" t="s">
        <v>61</v>
      </c>
      <c r="C34" s="17"/>
      <c r="D34" s="45"/>
      <c r="E34" s="17" t="s">
        <v>3</v>
      </c>
      <c r="F34" s="83">
        <v>488</v>
      </c>
      <c r="G34" s="83">
        <v>460</v>
      </c>
      <c r="H34" s="83">
        <v>460</v>
      </c>
      <c r="I34" s="83">
        <v>288</v>
      </c>
      <c r="J34" s="78">
        <f t="shared" si="2"/>
        <v>1696</v>
      </c>
      <c r="K34" s="18">
        <f>материалы!K30</f>
        <v>0</v>
      </c>
      <c r="L34" s="18">
        <f t="shared" si="6"/>
        <v>0</v>
      </c>
      <c r="M34" s="49"/>
      <c r="N34" s="15"/>
    </row>
    <row r="35" spans="1:14" s="19" customFormat="1" ht="22.5" customHeight="1" x14ac:dyDescent="0.25">
      <c r="A35" s="93"/>
      <c r="B35" s="79" t="s">
        <v>62</v>
      </c>
      <c r="C35" s="17"/>
      <c r="D35" s="45"/>
      <c r="E35" s="17" t="s">
        <v>3</v>
      </c>
      <c r="F35" s="83">
        <v>23</v>
      </c>
      <c r="G35" s="83">
        <v>19</v>
      </c>
      <c r="H35" s="83">
        <v>46</v>
      </c>
      <c r="I35" s="83">
        <v>18</v>
      </c>
      <c r="J35" s="78">
        <f t="shared" si="2"/>
        <v>106</v>
      </c>
      <c r="K35" s="18">
        <f>материалы!K31</f>
        <v>0</v>
      </c>
      <c r="L35" s="18">
        <f t="shared" si="6"/>
        <v>0</v>
      </c>
      <c r="M35" s="49"/>
      <c r="N35" s="15"/>
    </row>
    <row r="36" spans="1:14" s="19" customFormat="1" ht="22.5" customHeight="1" x14ac:dyDescent="0.25">
      <c r="A36" s="93"/>
      <c r="B36" s="79" t="s">
        <v>63</v>
      </c>
      <c r="C36" s="17"/>
      <c r="D36" s="45"/>
      <c r="E36" s="17" t="s">
        <v>3</v>
      </c>
      <c r="F36" s="83">
        <v>46</v>
      </c>
      <c r="G36" s="83">
        <v>38</v>
      </c>
      <c r="H36" s="83">
        <v>92</v>
      </c>
      <c r="I36" s="83">
        <v>36</v>
      </c>
      <c r="J36" s="78">
        <f t="shared" si="2"/>
        <v>212</v>
      </c>
      <c r="K36" s="18">
        <f>материалы!K32</f>
        <v>0</v>
      </c>
      <c r="L36" s="18">
        <f t="shared" si="6"/>
        <v>0</v>
      </c>
      <c r="M36" s="49"/>
      <c r="N36" s="15"/>
    </row>
    <row r="37" spans="1:14" s="19" customFormat="1" ht="22.5" customHeight="1" x14ac:dyDescent="0.25">
      <c r="A37" s="94"/>
      <c r="B37" s="79" t="s">
        <v>64</v>
      </c>
      <c r="C37" s="17"/>
      <c r="D37" s="45"/>
      <c r="E37" s="17" t="s">
        <v>3</v>
      </c>
      <c r="F37" s="83">
        <v>23</v>
      </c>
      <c r="G37" s="83">
        <v>19</v>
      </c>
      <c r="H37" s="83">
        <v>46</v>
      </c>
      <c r="I37" s="83">
        <v>18</v>
      </c>
      <c r="J37" s="78">
        <f t="shared" si="2"/>
        <v>106</v>
      </c>
      <c r="K37" s="18">
        <f>материалы!K33</f>
        <v>0</v>
      </c>
      <c r="L37" s="18">
        <f t="shared" si="6"/>
        <v>0</v>
      </c>
      <c r="M37" s="49"/>
      <c r="N37" s="15"/>
    </row>
    <row r="38" spans="1:14" ht="22.5" customHeight="1" x14ac:dyDescent="0.25">
      <c r="A38" s="95"/>
      <c r="B38" s="80" t="s">
        <v>65</v>
      </c>
      <c r="C38" s="17"/>
      <c r="D38" s="45"/>
      <c r="E38" s="15" t="s">
        <v>3</v>
      </c>
      <c r="F38" s="84">
        <v>23</v>
      </c>
      <c r="G38" s="84">
        <v>19</v>
      </c>
      <c r="H38" s="84">
        <v>46</v>
      </c>
      <c r="I38" s="84">
        <v>18</v>
      </c>
      <c r="J38" s="78">
        <f t="shared" si="2"/>
        <v>106</v>
      </c>
      <c r="K38" s="18">
        <f>материалы!K34</f>
        <v>0</v>
      </c>
      <c r="L38" s="18">
        <f t="shared" si="6"/>
        <v>0</v>
      </c>
      <c r="M38" s="49"/>
      <c r="N38" s="15"/>
    </row>
    <row r="39" spans="1:14" ht="32.25" customHeight="1" x14ac:dyDescent="0.25">
      <c r="A39" s="95"/>
      <c r="B39" s="91" t="s">
        <v>66</v>
      </c>
      <c r="C39" s="17"/>
      <c r="D39" s="45"/>
      <c r="E39" s="15" t="s">
        <v>3</v>
      </c>
      <c r="F39" s="83">
        <v>1</v>
      </c>
      <c r="G39" s="83">
        <v>1</v>
      </c>
      <c r="H39" s="83">
        <v>1</v>
      </c>
      <c r="I39" s="83">
        <v>1</v>
      </c>
      <c r="J39" s="78">
        <f t="shared" si="2"/>
        <v>4</v>
      </c>
      <c r="K39" s="18">
        <f>материалы!K35</f>
        <v>0</v>
      </c>
      <c r="L39" s="18">
        <f t="shared" si="6"/>
        <v>0</v>
      </c>
      <c r="M39" s="49"/>
      <c r="N39" s="15"/>
    </row>
    <row r="40" spans="1:14" ht="24.75" customHeight="1" x14ac:dyDescent="0.25">
      <c r="A40" s="95"/>
      <c r="B40" s="80" t="s">
        <v>67</v>
      </c>
      <c r="C40" s="17"/>
      <c r="D40" s="45"/>
      <c r="E40" s="15" t="s">
        <v>3</v>
      </c>
      <c r="F40" s="84">
        <v>620</v>
      </c>
      <c r="G40" s="84">
        <v>588</v>
      </c>
      <c r="H40" s="84">
        <v>552</v>
      </c>
      <c r="I40" s="84">
        <v>360</v>
      </c>
      <c r="J40" s="78">
        <f t="shared" si="2"/>
        <v>2120</v>
      </c>
      <c r="K40" s="18">
        <f>материалы!K36</f>
        <v>0</v>
      </c>
      <c r="L40" s="18">
        <f t="shared" ref="L40" si="7">K40*J40</f>
        <v>0</v>
      </c>
      <c r="M40" s="49"/>
      <c r="N40" s="15"/>
    </row>
    <row r="41" spans="1:14" ht="24.75" customHeight="1" x14ac:dyDescent="0.25">
      <c r="A41" s="95"/>
      <c r="B41" s="80" t="s">
        <v>82</v>
      </c>
      <c r="C41" s="17"/>
      <c r="D41" s="45"/>
      <c r="E41" s="15" t="s">
        <v>3</v>
      </c>
      <c r="F41" s="84">
        <v>92</v>
      </c>
      <c r="G41" s="84">
        <v>76</v>
      </c>
      <c r="H41" s="84">
        <v>0</v>
      </c>
      <c r="I41" s="84">
        <v>0</v>
      </c>
      <c r="J41" s="78">
        <f t="shared" si="2"/>
        <v>168</v>
      </c>
      <c r="K41" s="18">
        <f>материалы!K37</f>
        <v>0</v>
      </c>
      <c r="L41" s="18">
        <f t="shared" si="6"/>
        <v>0</v>
      </c>
      <c r="M41" s="49"/>
      <c r="N41" s="15"/>
    </row>
    <row r="42" spans="1:14" ht="24.75" customHeight="1" x14ac:dyDescent="0.25">
      <c r="A42" s="95"/>
      <c r="B42" s="80" t="s">
        <v>83</v>
      </c>
      <c r="C42" s="17"/>
      <c r="D42" s="45"/>
      <c r="E42" s="15" t="s">
        <v>3</v>
      </c>
      <c r="F42" s="84">
        <v>0</v>
      </c>
      <c r="G42" s="84">
        <v>0</v>
      </c>
      <c r="H42" s="84">
        <v>368</v>
      </c>
      <c r="I42" s="84">
        <v>72</v>
      </c>
      <c r="J42" s="78">
        <f t="shared" si="2"/>
        <v>440</v>
      </c>
      <c r="K42" s="18">
        <f>материалы!K38</f>
        <v>0</v>
      </c>
      <c r="L42" s="18">
        <f t="shared" ref="L42" si="8">K42*J42</f>
        <v>0</v>
      </c>
      <c r="M42" s="49"/>
      <c r="N42" s="15"/>
    </row>
    <row r="43" spans="1:14" customFormat="1" ht="19.5" customHeight="1" x14ac:dyDescent="0.25">
      <c r="A43" s="33" t="s">
        <v>49</v>
      </c>
      <c r="B43" s="8" t="s">
        <v>13</v>
      </c>
      <c r="C43" s="8"/>
      <c r="D43" s="8"/>
      <c r="E43" s="6"/>
      <c r="F43" s="63"/>
      <c r="G43" s="63"/>
      <c r="H43" s="63"/>
      <c r="I43" s="63"/>
      <c r="J43" s="63"/>
      <c r="K43" s="63"/>
      <c r="L43" s="63"/>
      <c r="M43" s="63"/>
      <c r="N43" s="7"/>
    </row>
    <row r="44" spans="1:14" customFormat="1" ht="19.5" customHeight="1" x14ac:dyDescent="0.25">
      <c r="A44" s="34" t="s">
        <v>50</v>
      </c>
      <c r="B44" s="9" t="s">
        <v>13</v>
      </c>
      <c r="C44" s="9"/>
      <c r="D44" s="9"/>
      <c r="E44" s="4"/>
      <c r="F44" s="64"/>
      <c r="G44" s="64"/>
      <c r="H44" s="64"/>
      <c r="I44" s="64"/>
      <c r="J44" s="64"/>
      <c r="K44" s="64"/>
      <c r="L44" s="64">
        <f>L45+L47</f>
        <v>0</v>
      </c>
      <c r="M44" s="64"/>
      <c r="N44" s="5"/>
    </row>
    <row r="45" spans="1:14" customFormat="1" x14ac:dyDescent="0.25">
      <c r="A45" s="52"/>
      <c r="B45" s="11" t="s">
        <v>11</v>
      </c>
      <c r="C45" s="65"/>
      <c r="D45" s="65"/>
      <c r="E45" s="12"/>
      <c r="F45" s="66"/>
      <c r="G45" s="66"/>
      <c r="H45" s="66"/>
      <c r="I45" s="66"/>
      <c r="J45" s="62"/>
      <c r="K45" s="62"/>
      <c r="L45" s="62">
        <f>SUM(L46:L46)</f>
        <v>0</v>
      </c>
      <c r="M45" s="62"/>
      <c r="N45" s="13"/>
    </row>
    <row r="46" spans="1:14" customFormat="1" ht="20.25" customHeight="1" x14ac:dyDescent="0.25">
      <c r="A46" s="52"/>
      <c r="B46" s="89" t="s">
        <v>45</v>
      </c>
      <c r="C46" s="67"/>
      <c r="D46" s="67"/>
      <c r="E46" s="23" t="s">
        <v>4</v>
      </c>
      <c r="F46" s="68">
        <v>1</v>
      </c>
      <c r="G46" s="68">
        <v>1</v>
      </c>
      <c r="H46" s="68">
        <v>1</v>
      </c>
      <c r="I46" s="68">
        <v>1</v>
      </c>
      <c r="J46" s="62">
        <f>SUM(F46:I46)</f>
        <v>4</v>
      </c>
      <c r="K46" s="69">
        <f>работа!K22</f>
        <v>0</v>
      </c>
      <c r="L46" s="70">
        <f>K46*J46</f>
        <v>0</v>
      </c>
      <c r="M46" s="62"/>
      <c r="N46" s="13"/>
    </row>
    <row r="47" spans="1:14" s="76" customFormat="1" ht="23.25" customHeight="1" x14ac:dyDescent="0.25">
      <c r="A47" s="71"/>
      <c r="B47" s="72" t="s">
        <v>12</v>
      </c>
      <c r="C47" s="72"/>
      <c r="D47" s="72"/>
      <c r="E47" s="73"/>
      <c r="F47" s="74"/>
      <c r="G47" s="74"/>
      <c r="H47" s="74"/>
      <c r="I47" s="74"/>
      <c r="J47" s="74"/>
      <c r="K47" s="74"/>
      <c r="L47" s="74">
        <f>SUM(L48:L51)</f>
        <v>0</v>
      </c>
      <c r="M47" s="74"/>
      <c r="N47" s="75"/>
    </row>
    <row r="48" spans="1:14" s="19" customFormat="1" ht="31.5" x14ac:dyDescent="0.25">
      <c r="A48" s="93"/>
      <c r="B48" s="16" t="s">
        <v>27</v>
      </c>
      <c r="C48" s="17" t="s">
        <v>28</v>
      </c>
      <c r="D48" s="45" t="s">
        <v>68</v>
      </c>
      <c r="E48" s="17" t="s">
        <v>3</v>
      </c>
      <c r="F48" s="83">
        <v>155</v>
      </c>
      <c r="G48" s="83">
        <v>147</v>
      </c>
      <c r="H48" s="83">
        <v>138</v>
      </c>
      <c r="I48" s="83">
        <v>90</v>
      </c>
      <c r="J48" s="78">
        <v>1007</v>
      </c>
      <c r="K48" s="18">
        <f>материалы!K41</f>
        <v>0</v>
      </c>
      <c r="L48" s="18">
        <f t="shared" ref="L48:L50" si="9">K48*J48</f>
        <v>0</v>
      </c>
      <c r="M48" s="49"/>
      <c r="N48" s="15" t="s">
        <v>35</v>
      </c>
    </row>
    <row r="49" spans="1:17" s="19" customFormat="1" ht="31.5" x14ac:dyDescent="0.25">
      <c r="A49" s="93"/>
      <c r="B49" s="16" t="s">
        <v>33</v>
      </c>
      <c r="C49" s="17" t="s">
        <v>28</v>
      </c>
      <c r="D49" s="45" t="s">
        <v>69</v>
      </c>
      <c r="E49" s="17" t="s">
        <v>3</v>
      </c>
      <c r="F49" s="83">
        <v>310</v>
      </c>
      <c r="G49" s="83">
        <v>294</v>
      </c>
      <c r="H49" s="83">
        <v>276</v>
      </c>
      <c r="I49" s="83">
        <v>180</v>
      </c>
      <c r="J49" s="78">
        <v>2014</v>
      </c>
      <c r="K49" s="18">
        <f>материалы!K42</f>
        <v>0</v>
      </c>
      <c r="L49" s="18">
        <f t="shared" si="9"/>
        <v>0</v>
      </c>
      <c r="M49" s="49"/>
      <c r="N49" s="15" t="s">
        <v>35</v>
      </c>
    </row>
    <row r="50" spans="1:17" s="19" customFormat="1" ht="63" x14ac:dyDescent="0.25">
      <c r="A50" s="93"/>
      <c r="B50" s="16" t="s">
        <v>37</v>
      </c>
      <c r="C50" s="17" t="s">
        <v>28</v>
      </c>
      <c r="D50" s="45" t="s">
        <v>70</v>
      </c>
      <c r="E50" s="17" t="s">
        <v>3</v>
      </c>
      <c r="F50" s="83">
        <v>155</v>
      </c>
      <c r="G50" s="83">
        <v>147</v>
      </c>
      <c r="H50" s="83">
        <v>138</v>
      </c>
      <c r="I50" s="83">
        <v>90</v>
      </c>
      <c r="J50" s="78">
        <v>1007</v>
      </c>
      <c r="K50" s="18">
        <f>материалы!K43</f>
        <v>0</v>
      </c>
      <c r="L50" s="18">
        <f t="shared" si="9"/>
        <v>0</v>
      </c>
      <c r="M50" s="49"/>
      <c r="N50" s="15" t="s">
        <v>35</v>
      </c>
    </row>
    <row r="51" spans="1:17" s="19" customFormat="1" ht="47.25" x14ac:dyDescent="0.25">
      <c r="A51" s="93"/>
      <c r="B51" s="16" t="s">
        <v>40</v>
      </c>
      <c r="C51" s="17" t="s">
        <v>28</v>
      </c>
      <c r="D51" s="45" t="s">
        <v>71</v>
      </c>
      <c r="E51" s="17" t="s">
        <v>3</v>
      </c>
      <c r="F51" s="83">
        <v>155</v>
      </c>
      <c r="G51" s="83">
        <v>147</v>
      </c>
      <c r="H51" s="83">
        <v>138</v>
      </c>
      <c r="I51" s="83">
        <v>90</v>
      </c>
      <c r="J51" s="78">
        <v>1007</v>
      </c>
      <c r="K51" s="18">
        <f>материалы!K44</f>
        <v>0</v>
      </c>
      <c r="L51" s="18">
        <f t="shared" ref="L51" si="10">K51*J51</f>
        <v>0</v>
      </c>
      <c r="M51" s="49"/>
      <c r="N51" s="15" t="s">
        <v>35</v>
      </c>
    </row>
    <row r="52" spans="1:17" ht="21" customHeight="1" x14ac:dyDescent="0.25">
      <c r="A52" s="33" t="s">
        <v>51</v>
      </c>
      <c r="B52" s="8" t="s">
        <v>5</v>
      </c>
      <c r="C52" s="6"/>
      <c r="D52" s="6"/>
      <c r="E52" s="6"/>
      <c r="F52" s="6"/>
      <c r="G52" s="6"/>
      <c r="H52" s="6"/>
      <c r="I52" s="6"/>
      <c r="J52" s="7"/>
      <c r="K52" s="7"/>
      <c r="L52" s="7"/>
      <c r="M52" s="7"/>
      <c r="N52" s="7"/>
    </row>
    <row r="53" spans="1:17" ht="21" customHeight="1" x14ac:dyDescent="0.25">
      <c r="A53" s="34" t="s">
        <v>52</v>
      </c>
      <c r="B53" s="9" t="s">
        <v>5</v>
      </c>
      <c r="C53" s="4"/>
      <c r="D53" s="4"/>
      <c r="E53" s="4"/>
      <c r="F53" s="4"/>
      <c r="G53" s="4"/>
      <c r="H53" s="4"/>
      <c r="I53" s="4"/>
      <c r="J53" s="5"/>
      <c r="K53" s="5"/>
      <c r="L53" s="5">
        <f>L54</f>
        <v>0</v>
      </c>
      <c r="M53" s="5"/>
      <c r="N53" s="5"/>
    </row>
    <row r="54" spans="1:17" ht="21" customHeight="1" x14ac:dyDescent="0.25">
      <c r="A54" s="35"/>
      <c r="B54" s="11" t="s">
        <v>11</v>
      </c>
      <c r="C54" s="12"/>
      <c r="D54" s="12"/>
      <c r="E54" s="12"/>
      <c r="F54" s="12"/>
      <c r="G54" s="12"/>
      <c r="H54" s="12"/>
      <c r="I54" s="12"/>
      <c r="J54" s="13"/>
      <c r="K54" s="13"/>
      <c r="L54" s="13">
        <f>SUM(L55:L55)</f>
        <v>0</v>
      </c>
      <c r="M54" s="13"/>
      <c r="N54" s="13"/>
    </row>
    <row r="55" spans="1:17" ht="21" customHeight="1" x14ac:dyDescent="0.25">
      <c r="A55" s="35"/>
      <c r="B55" s="22" t="s">
        <v>53</v>
      </c>
      <c r="C55" s="23"/>
      <c r="D55" s="23"/>
      <c r="E55" s="23" t="s">
        <v>4</v>
      </c>
      <c r="F55" s="23">
        <v>1</v>
      </c>
      <c r="G55" s="23">
        <v>1</v>
      </c>
      <c r="H55" s="23">
        <v>1</v>
      </c>
      <c r="I55" s="23">
        <v>1</v>
      </c>
      <c r="J55" s="13">
        <f>SUM(F55:I55)</f>
        <v>4</v>
      </c>
      <c r="K55" s="24">
        <f>работа!K26</f>
        <v>0</v>
      </c>
      <c r="L55" s="10">
        <f t="shared" ref="L55" si="11">K55*J55</f>
        <v>0</v>
      </c>
      <c r="M55" s="24"/>
      <c r="N55" s="13"/>
    </row>
    <row r="56" spans="1:17" x14ac:dyDescent="0.25">
      <c r="A56" s="34"/>
      <c r="B56" s="85"/>
      <c r="C56" s="86"/>
      <c r="D56" s="86"/>
      <c r="E56" s="86"/>
      <c r="F56" s="86"/>
      <c r="G56" s="86"/>
      <c r="H56" s="86"/>
      <c r="I56" s="86"/>
      <c r="J56" s="99" t="s">
        <v>16</v>
      </c>
      <c r="K56" s="100"/>
      <c r="L56" s="25">
        <f>L15+L53+L44</f>
        <v>0</v>
      </c>
      <c r="M56" s="50"/>
      <c r="N56" s="3"/>
    </row>
    <row r="57" spans="1:17" x14ac:dyDescent="0.25">
      <c r="A57" s="36"/>
      <c r="B57" s="87"/>
      <c r="C57" s="88"/>
      <c r="D57" s="88"/>
      <c r="E57" s="88"/>
      <c r="F57" s="88"/>
      <c r="G57" s="88"/>
      <c r="H57" s="88"/>
      <c r="I57" s="88"/>
      <c r="J57" s="101" t="s">
        <v>14</v>
      </c>
      <c r="K57" s="102"/>
      <c r="L57" s="27">
        <f>L16+L54+L45</f>
        <v>0</v>
      </c>
      <c r="M57" s="46"/>
      <c r="N57" s="26"/>
    </row>
    <row r="58" spans="1:17" x14ac:dyDescent="0.25">
      <c r="A58" s="36"/>
      <c r="B58" s="87"/>
      <c r="C58" s="88"/>
      <c r="D58" s="88"/>
      <c r="E58" s="88"/>
      <c r="F58" s="88"/>
      <c r="G58" s="88"/>
      <c r="H58" s="88"/>
      <c r="I58" s="88"/>
      <c r="J58" s="103" t="s">
        <v>15</v>
      </c>
      <c r="K58" s="104"/>
      <c r="L58" s="27">
        <f>L47+L19</f>
        <v>0</v>
      </c>
      <c r="M58" s="46"/>
      <c r="N58" s="26"/>
    </row>
    <row r="59" spans="1:17" x14ac:dyDescent="0.25">
      <c r="A59" s="36"/>
      <c r="B59" s="87"/>
      <c r="C59" s="88"/>
      <c r="D59" s="88"/>
      <c r="E59" s="88"/>
      <c r="F59" s="88"/>
      <c r="G59" s="88"/>
      <c r="H59" s="88"/>
      <c r="I59" s="88"/>
      <c r="J59" s="105" t="s">
        <v>19</v>
      </c>
      <c r="K59" s="106"/>
      <c r="L59" s="47"/>
      <c r="M59" s="46"/>
      <c r="N59" s="46"/>
    </row>
    <row r="60" spans="1:17" x14ac:dyDescent="0.25">
      <c r="D60" s="14"/>
      <c r="F60" s="53"/>
      <c r="G60" s="53"/>
      <c r="H60" s="53"/>
      <c r="I60" s="53"/>
      <c r="J60" s="53"/>
      <c r="K60" s="53"/>
      <c r="L60" s="53"/>
      <c r="M60" s="54"/>
      <c r="N60" s="53"/>
      <c r="O60" s="53"/>
    </row>
    <row r="61" spans="1:17" s="56" customFormat="1" x14ac:dyDescent="0.25">
      <c r="A61" s="77"/>
      <c r="B61" s="55" t="s">
        <v>29</v>
      </c>
      <c r="C61" s="77"/>
      <c r="D61" s="77"/>
      <c r="E61" s="77"/>
      <c r="F61" s="77"/>
      <c r="G61" s="77"/>
      <c r="H61" s="77"/>
      <c r="I61" s="77"/>
      <c r="J61" s="77"/>
      <c r="K61" s="77"/>
      <c r="L61" s="14"/>
      <c r="M61" s="14"/>
      <c r="N61" s="14"/>
      <c r="O61" s="14"/>
      <c r="P61" s="14"/>
      <c r="Q61" s="14"/>
    </row>
    <row r="62" spans="1:17" s="56" customFormat="1" ht="29.25" customHeight="1" x14ac:dyDescent="0.25">
      <c r="A62" s="57" t="s">
        <v>20</v>
      </c>
      <c r="B62" s="59" t="s">
        <v>30</v>
      </c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</row>
    <row r="63" spans="1:17" s="56" customFormat="1" ht="45.75" customHeight="1" x14ac:dyDescent="0.25">
      <c r="A63" s="58" t="s">
        <v>20</v>
      </c>
      <c r="B63" s="59" t="s">
        <v>31</v>
      </c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</row>
    <row r="64" spans="1:17" s="56" customFormat="1" ht="28.5" customHeight="1" x14ac:dyDescent="0.25">
      <c r="A64" s="57" t="s">
        <v>20</v>
      </c>
      <c r="B64" s="60" t="s">
        <v>32</v>
      </c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</row>
    <row r="65" spans="1:16" x14ac:dyDescent="0.25">
      <c r="A65" s="97" t="s">
        <v>20</v>
      </c>
      <c r="B65" s="98" t="s">
        <v>91</v>
      </c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</row>
  </sheetData>
  <mergeCells count="5">
    <mergeCell ref="B65:P65"/>
    <mergeCell ref="J56:K56"/>
    <mergeCell ref="J57:K57"/>
    <mergeCell ref="J58:K58"/>
    <mergeCell ref="J59:K59"/>
  </mergeCells>
  <phoneticPr fontId="5" type="noConversion"/>
  <conditionalFormatting sqref="B28">
    <cfRule type="duplicateValues" dxfId="13" priority="3"/>
  </conditionalFormatting>
  <conditionalFormatting sqref="B38:B39 B41:B42">
    <cfRule type="duplicateValues" dxfId="12" priority="5"/>
  </conditionalFormatting>
  <conditionalFormatting sqref="B40">
    <cfRule type="duplicateValues" dxfId="11" priority="1"/>
  </conditionalFormatting>
  <conditionalFormatting sqref="B48:B51 B29:B37 B20:B27">
    <cfRule type="duplicateValues" dxfId="10" priority="117"/>
  </conditionalFormatting>
  <conditionalFormatting sqref="D28">
    <cfRule type="duplicateValues" dxfId="9" priority="4"/>
  </conditionalFormatting>
  <conditionalFormatting sqref="D40">
    <cfRule type="duplicateValues" dxfId="8" priority="2"/>
  </conditionalFormatting>
  <conditionalFormatting sqref="D48:D51 D29:D39 D20:D27 D41:D42">
    <cfRule type="duplicateValues" dxfId="7" priority="123"/>
  </conditionalFormatting>
  <pageMargins left="0.70866141732283472" right="0.70866141732283472" top="0.74803149606299213" bottom="0.74803149606299213" header="0.31496062992125984" footer="0.31496062992125984"/>
  <pageSetup paperSize="8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82F2F-58C5-4C11-A093-7F8403CC5A62}">
  <sheetPr>
    <pageSetUpPr fitToPage="1"/>
  </sheetPr>
  <dimension ref="A1:Q33"/>
  <sheetViews>
    <sheetView view="pageBreakPreview" zoomScale="55" zoomScaleNormal="70" zoomScaleSheetLayoutView="55" workbookViewId="0">
      <selection activeCell="K17" sqref="K17:K26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9" width="15.85546875" style="14" customWidth="1"/>
    <col min="10" max="10" width="15.42578125" style="48" bestFit="1" customWidth="1"/>
    <col min="11" max="11" width="17.28515625" style="21" customWidth="1"/>
    <col min="12" max="12" width="28.85546875" style="21" customWidth="1"/>
    <col min="13" max="13" width="30.28515625" style="20" customWidth="1"/>
    <col min="14" max="14" width="31.28515625" style="14" customWidth="1"/>
    <col min="15" max="16384" width="9.140625" style="14"/>
  </cols>
  <sheetData>
    <row r="1" spans="1:14" x14ac:dyDescent="0.25">
      <c r="F1" s="21"/>
      <c r="G1" s="21"/>
      <c r="H1" s="21"/>
      <c r="I1" s="21"/>
      <c r="L1" s="14"/>
      <c r="N1" s="38" t="s">
        <v>21</v>
      </c>
    </row>
    <row r="2" spans="1:14" x14ac:dyDescent="0.25">
      <c r="F2" s="21"/>
      <c r="G2" s="21"/>
      <c r="H2" s="21"/>
      <c r="I2" s="21"/>
      <c r="L2" s="14"/>
      <c r="N2" s="38" t="s">
        <v>22</v>
      </c>
    </row>
    <row r="3" spans="1:14" x14ac:dyDescent="0.25">
      <c r="B3" s="82" t="s">
        <v>23</v>
      </c>
      <c r="D3" s="39" t="s">
        <v>24</v>
      </c>
      <c r="F3" s="21"/>
      <c r="G3" s="21"/>
      <c r="H3" s="21"/>
      <c r="I3" s="21"/>
      <c r="K3" s="14"/>
      <c r="L3" s="40" t="s">
        <v>25</v>
      </c>
    </row>
    <row r="4" spans="1:14" x14ac:dyDescent="0.25">
      <c r="B4" s="60"/>
      <c r="F4" s="21"/>
      <c r="G4" s="21"/>
      <c r="H4" s="21"/>
      <c r="I4" s="21"/>
      <c r="K4" s="14"/>
      <c r="L4" s="14"/>
    </row>
    <row r="5" spans="1:14" x14ac:dyDescent="0.25">
      <c r="B5" s="60"/>
      <c r="F5" s="21"/>
      <c r="G5" s="21"/>
      <c r="H5" s="21"/>
      <c r="I5" s="21"/>
      <c r="K5" s="14"/>
      <c r="L5" s="14"/>
    </row>
    <row r="6" spans="1:14" x14ac:dyDescent="0.25">
      <c r="B6" s="60"/>
      <c r="F6" s="21"/>
      <c r="G6" s="21"/>
      <c r="H6" s="21"/>
      <c r="I6" s="21"/>
      <c r="K6" s="14"/>
      <c r="L6" s="14"/>
    </row>
    <row r="7" spans="1:14" x14ac:dyDescent="0.25">
      <c r="B7" s="60" t="s">
        <v>38</v>
      </c>
      <c r="F7" s="21"/>
      <c r="G7" s="21"/>
      <c r="H7" s="21"/>
      <c r="I7" s="21"/>
      <c r="K7" s="14"/>
      <c r="L7" s="14"/>
    </row>
    <row r="8" spans="1:14" s="43" customFormat="1" ht="19.5" customHeight="1" x14ac:dyDescent="0.25">
      <c r="A8" s="41"/>
      <c r="D8" s="42"/>
      <c r="E8" s="81" t="s">
        <v>92</v>
      </c>
      <c r="F8" s="44"/>
      <c r="G8" s="44"/>
      <c r="H8" s="44"/>
      <c r="I8" s="44"/>
      <c r="J8" s="44"/>
      <c r="M8" s="42"/>
    </row>
    <row r="9" spans="1:14" s="43" customFormat="1" ht="19.5" customHeight="1" x14ac:dyDescent="0.25">
      <c r="A9" s="41"/>
      <c r="D9" s="42"/>
      <c r="E9" s="81" t="s">
        <v>88</v>
      </c>
      <c r="F9" s="44"/>
      <c r="G9" s="44"/>
      <c r="H9" s="44"/>
      <c r="I9" s="44"/>
      <c r="J9" s="44"/>
      <c r="M9" s="42"/>
    </row>
    <row r="11" spans="1:14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84</v>
      </c>
      <c r="G11" s="1" t="s">
        <v>85</v>
      </c>
      <c r="H11" s="1" t="s">
        <v>86</v>
      </c>
      <c r="I11" s="1" t="s">
        <v>87</v>
      </c>
      <c r="J11" s="2" t="s">
        <v>2</v>
      </c>
      <c r="K11" s="2" t="s">
        <v>6</v>
      </c>
      <c r="L11" s="2" t="s">
        <v>7</v>
      </c>
      <c r="M11" s="2" t="s">
        <v>8</v>
      </c>
      <c r="N11" s="2" t="s">
        <v>26</v>
      </c>
    </row>
    <row r="12" spans="1:14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30"/>
      <c r="K12" s="30"/>
      <c r="L12" s="30"/>
      <c r="M12" s="30"/>
      <c r="N12" s="30"/>
    </row>
    <row r="13" spans="1:14" customFormat="1" ht="19.5" customHeight="1" x14ac:dyDescent="0.25">
      <c r="A13" s="61" t="s">
        <v>42</v>
      </c>
      <c r="B13" s="11" t="s">
        <v>41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13"/>
    </row>
    <row r="14" spans="1:14" customFormat="1" ht="19.5" customHeight="1" x14ac:dyDescent="0.25">
      <c r="A14" s="33" t="s">
        <v>43</v>
      </c>
      <c r="B14" s="8" t="s">
        <v>46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7"/>
    </row>
    <row r="15" spans="1:14" customFormat="1" ht="19.5" customHeight="1" x14ac:dyDescent="0.25">
      <c r="A15" s="34" t="s">
        <v>44</v>
      </c>
      <c r="B15" s="9" t="s">
        <v>46</v>
      </c>
      <c r="C15" s="9"/>
      <c r="D15" s="9"/>
      <c r="E15" s="4"/>
      <c r="F15" s="64"/>
      <c r="G15" s="64"/>
      <c r="H15" s="64"/>
      <c r="I15" s="64"/>
      <c r="J15" s="64"/>
      <c r="K15" s="64"/>
      <c r="L15" s="64"/>
      <c r="M15" s="64"/>
      <c r="N15" s="5"/>
    </row>
    <row r="16" spans="1:14" customFormat="1" x14ac:dyDescent="0.25">
      <c r="A16" s="52"/>
      <c r="B16" s="11" t="s">
        <v>11</v>
      </c>
      <c r="C16" s="65"/>
      <c r="D16" s="65"/>
      <c r="E16" s="12"/>
      <c r="F16" s="66"/>
      <c r="G16" s="66"/>
      <c r="H16" s="66"/>
      <c r="I16" s="66"/>
      <c r="J16" s="62"/>
      <c r="K16" s="62"/>
      <c r="L16" s="62"/>
      <c r="M16" s="62"/>
      <c r="N16" s="13"/>
    </row>
    <row r="17" spans="1:17" customFormat="1" ht="20.25" customHeight="1" x14ac:dyDescent="0.25">
      <c r="A17" s="52"/>
      <c r="B17" s="89" t="s">
        <v>47</v>
      </c>
      <c r="C17" s="67"/>
      <c r="D17" s="67"/>
      <c r="E17" s="23" t="s">
        <v>4</v>
      </c>
      <c r="F17" s="68">
        <v>3491.92</v>
      </c>
      <c r="G17" s="68">
        <v>3448.36</v>
      </c>
      <c r="H17" s="68">
        <v>2481.3200000000002</v>
      </c>
      <c r="I17" s="68">
        <v>1931.76</v>
      </c>
      <c r="J17" s="62">
        <v>11353.36</v>
      </c>
      <c r="K17" s="69"/>
      <c r="L17" s="70">
        <f>K17*J17</f>
        <v>0</v>
      </c>
      <c r="M17" s="62"/>
      <c r="N17" s="13"/>
    </row>
    <row r="18" spans="1:17" customFormat="1" ht="20.25" customHeight="1" x14ac:dyDescent="0.25">
      <c r="A18" s="52"/>
      <c r="B18" s="89" t="s">
        <v>48</v>
      </c>
      <c r="C18" s="67"/>
      <c r="D18" s="67"/>
      <c r="E18" s="23" t="s">
        <v>4</v>
      </c>
      <c r="F18" s="68">
        <v>2340</v>
      </c>
      <c r="G18" s="68">
        <v>2360.6</v>
      </c>
      <c r="H18" s="68">
        <v>1467.4</v>
      </c>
      <c r="I18" s="68">
        <v>1242</v>
      </c>
      <c r="J18" s="62">
        <v>7410</v>
      </c>
      <c r="K18" s="69"/>
      <c r="L18" s="70">
        <f>K18*J18</f>
        <v>0</v>
      </c>
      <c r="M18" s="62"/>
      <c r="N18" s="13"/>
    </row>
    <row r="19" spans="1:17" customFormat="1" ht="19.5" customHeight="1" x14ac:dyDescent="0.25">
      <c r="A19" s="33" t="s">
        <v>49</v>
      </c>
      <c r="B19" s="8" t="s">
        <v>13</v>
      </c>
      <c r="C19" s="8"/>
      <c r="D19" s="8"/>
      <c r="E19" s="6"/>
      <c r="F19" s="63"/>
      <c r="G19" s="63"/>
      <c r="H19" s="63"/>
      <c r="I19" s="63"/>
      <c r="J19" s="63"/>
      <c r="K19" s="63"/>
      <c r="L19" s="63"/>
      <c r="M19" s="63"/>
      <c r="N19" s="7"/>
    </row>
    <row r="20" spans="1:17" customFormat="1" ht="19.5" customHeight="1" x14ac:dyDescent="0.25">
      <c r="A20" s="34" t="s">
        <v>50</v>
      </c>
      <c r="B20" s="9" t="s">
        <v>13</v>
      </c>
      <c r="C20" s="9"/>
      <c r="D20" s="9"/>
      <c r="E20" s="4"/>
      <c r="F20" s="64"/>
      <c r="G20" s="64"/>
      <c r="H20" s="64"/>
      <c r="I20" s="64"/>
      <c r="J20" s="64"/>
      <c r="K20" s="64"/>
      <c r="L20" s="64"/>
      <c r="M20" s="64"/>
      <c r="N20" s="5"/>
    </row>
    <row r="21" spans="1:17" customFormat="1" x14ac:dyDescent="0.25">
      <c r="A21" s="52"/>
      <c r="B21" s="11" t="s">
        <v>11</v>
      </c>
      <c r="C21" s="65"/>
      <c r="D21" s="65"/>
      <c r="E21" s="12"/>
      <c r="F21" s="66"/>
      <c r="G21" s="66"/>
      <c r="H21" s="66"/>
      <c r="I21" s="66"/>
      <c r="J21" s="62"/>
      <c r="K21" s="62"/>
      <c r="L21" s="62"/>
      <c r="M21" s="62"/>
      <c r="N21" s="13"/>
    </row>
    <row r="22" spans="1:17" customFormat="1" ht="20.25" customHeight="1" x14ac:dyDescent="0.25">
      <c r="A22" s="52"/>
      <c r="B22" s="89" t="s">
        <v>45</v>
      </c>
      <c r="C22" s="67"/>
      <c r="D22" s="67"/>
      <c r="E22" s="23" t="s">
        <v>4</v>
      </c>
      <c r="F22" s="68">
        <v>1</v>
      </c>
      <c r="G22" s="68">
        <v>1</v>
      </c>
      <c r="H22" s="68">
        <v>1</v>
      </c>
      <c r="I22" s="68">
        <v>1</v>
      </c>
      <c r="J22" s="62">
        <v>4</v>
      </c>
      <c r="K22" s="69"/>
      <c r="L22" s="70">
        <f>K22*J22</f>
        <v>0</v>
      </c>
      <c r="M22" s="62"/>
      <c r="N22" s="13"/>
    </row>
    <row r="23" spans="1:17" ht="21" customHeight="1" x14ac:dyDescent="0.25">
      <c r="A23" s="33" t="s">
        <v>51</v>
      </c>
      <c r="B23" s="8" t="s">
        <v>5</v>
      </c>
      <c r="C23" s="6"/>
      <c r="D23" s="6"/>
      <c r="E23" s="6"/>
      <c r="F23" s="6"/>
      <c r="G23" s="6"/>
      <c r="H23" s="6"/>
      <c r="I23" s="6"/>
      <c r="J23" s="7"/>
      <c r="K23" s="7"/>
      <c r="L23" s="7"/>
      <c r="M23" s="7"/>
      <c r="N23" s="7"/>
    </row>
    <row r="24" spans="1:17" ht="21" customHeight="1" x14ac:dyDescent="0.25">
      <c r="A24" s="34" t="s">
        <v>52</v>
      </c>
      <c r="B24" s="9" t="s">
        <v>5</v>
      </c>
      <c r="C24" s="4"/>
      <c r="D24" s="4"/>
      <c r="E24" s="4"/>
      <c r="F24" s="4"/>
      <c r="G24" s="4"/>
      <c r="H24" s="4"/>
      <c r="I24" s="4"/>
      <c r="J24" s="5"/>
      <c r="K24" s="5"/>
      <c r="L24" s="5"/>
      <c r="M24" s="5"/>
      <c r="N24" s="5"/>
    </row>
    <row r="25" spans="1:17" ht="21" customHeight="1" x14ac:dyDescent="0.25">
      <c r="A25" s="35"/>
      <c r="B25" s="11" t="s">
        <v>11</v>
      </c>
      <c r="C25" s="12"/>
      <c r="D25" s="12"/>
      <c r="E25" s="12"/>
      <c r="F25" s="12"/>
      <c r="G25" s="12"/>
      <c r="H25" s="12"/>
      <c r="I25" s="12"/>
      <c r="J25" s="13"/>
      <c r="K25" s="13"/>
      <c r="L25" s="13"/>
      <c r="M25" s="13"/>
      <c r="N25" s="13"/>
    </row>
    <row r="26" spans="1:17" ht="21" customHeight="1" x14ac:dyDescent="0.25">
      <c r="A26" s="35"/>
      <c r="B26" s="22" t="s">
        <v>53</v>
      </c>
      <c r="C26" s="23"/>
      <c r="D26" s="23"/>
      <c r="E26" s="23" t="s">
        <v>4</v>
      </c>
      <c r="F26" s="23">
        <v>1</v>
      </c>
      <c r="G26" s="23">
        <v>1</v>
      </c>
      <c r="H26" s="23">
        <v>1</v>
      </c>
      <c r="I26" s="23">
        <v>1</v>
      </c>
      <c r="J26" s="13">
        <v>4</v>
      </c>
      <c r="K26" s="24"/>
      <c r="L26" s="10">
        <f t="shared" ref="L26" si="0">K26*J26</f>
        <v>0</v>
      </c>
      <c r="M26" s="24"/>
      <c r="N26" s="13"/>
    </row>
    <row r="27" spans="1:17" x14ac:dyDescent="0.25">
      <c r="A27" s="34"/>
      <c r="B27" s="85" t="s">
        <v>16</v>
      </c>
      <c r="C27" s="86"/>
      <c r="D27" s="86"/>
      <c r="E27" s="86"/>
      <c r="F27" s="86"/>
      <c r="G27" s="86"/>
      <c r="H27" s="86"/>
      <c r="I27" s="107" t="s">
        <v>95</v>
      </c>
      <c r="J27" s="107"/>
      <c r="K27" s="108"/>
      <c r="L27" s="25">
        <f>SUM(L15:L26)</f>
        <v>0</v>
      </c>
      <c r="M27" s="50"/>
      <c r="N27" s="3"/>
    </row>
    <row r="28" spans="1:17" x14ac:dyDescent="0.25">
      <c r="D28" s="14"/>
      <c r="F28" s="53"/>
      <c r="G28" s="53"/>
      <c r="H28" s="53"/>
      <c r="I28" s="53"/>
      <c r="J28" s="53"/>
      <c r="K28" s="53"/>
      <c r="L28" s="53"/>
      <c r="M28" s="54"/>
      <c r="N28" s="53"/>
      <c r="O28" s="53"/>
    </row>
    <row r="29" spans="1:17" s="56" customFormat="1" x14ac:dyDescent="0.25">
      <c r="A29" s="77"/>
      <c r="B29" s="55" t="s">
        <v>29</v>
      </c>
      <c r="C29" s="77"/>
      <c r="D29" s="77"/>
      <c r="E29" s="77"/>
      <c r="F29" s="77"/>
      <c r="G29" s="77"/>
      <c r="H29" s="77"/>
      <c r="I29" s="77"/>
      <c r="J29" s="77"/>
      <c r="K29" s="77"/>
      <c r="L29" s="14"/>
      <c r="M29" s="14"/>
      <c r="N29" s="14"/>
      <c r="O29" s="14"/>
      <c r="P29" s="14"/>
      <c r="Q29" s="14"/>
    </row>
    <row r="30" spans="1:17" s="56" customFormat="1" ht="29.25" customHeight="1" x14ac:dyDescent="0.25">
      <c r="A30" s="57" t="s">
        <v>20</v>
      </c>
      <c r="B30" s="59" t="s">
        <v>30</v>
      </c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</row>
    <row r="31" spans="1:17" s="56" customFormat="1" ht="45.75" customHeight="1" x14ac:dyDescent="0.25">
      <c r="A31" s="58" t="s">
        <v>20</v>
      </c>
      <c r="B31" s="59" t="s">
        <v>31</v>
      </c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</row>
    <row r="32" spans="1:17" s="56" customFormat="1" ht="28.5" customHeight="1" x14ac:dyDescent="0.25">
      <c r="A32" s="57" t="s">
        <v>20</v>
      </c>
      <c r="B32" s="60" t="s">
        <v>32</v>
      </c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</row>
    <row r="33" spans="1:16" x14ac:dyDescent="0.25">
      <c r="A33" s="97" t="s">
        <v>20</v>
      </c>
      <c r="B33" s="98" t="s">
        <v>91</v>
      </c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</row>
  </sheetData>
  <mergeCells count="2">
    <mergeCell ref="B33:P33"/>
    <mergeCell ref="I27:K27"/>
  </mergeCells>
  <pageMargins left="0.70866141732283472" right="0.70866141732283472" top="0.74803149606299213" bottom="0.74803149606299213" header="0.31496062992125984" footer="0.31496062992125984"/>
  <pageSetup paperSize="8" scale="3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D216A-0CE2-45D4-9715-4E633A7FD342}">
  <sheetPr>
    <pageSetUpPr fitToPage="1"/>
  </sheetPr>
  <dimension ref="A1:Q51"/>
  <sheetViews>
    <sheetView view="pageBreakPreview" zoomScale="55" zoomScaleNormal="70" zoomScaleSheetLayoutView="55" workbookViewId="0">
      <selection activeCell="L17" sqref="L17"/>
    </sheetView>
  </sheetViews>
  <sheetFormatPr defaultColWidth="9.140625" defaultRowHeight="15.75" x14ac:dyDescent="0.25"/>
  <cols>
    <col min="1" max="1" width="13.140625" style="32" customWidth="1"/>
    <col min="2" max="2" width="104.85546875" style="20" customWidth="1"/>
    <col min="3" max="3" width="18.7109375" style="14" customWidth="1"/>
    <col min="4" max="4" width="46" style="20" customWidth="1"/>
    <col min="5" max="5" width="15.85546875" style="14" bestFit="1" customWidth="1"/>
    <col min="6" max="9" width="15.85546875" style="14" customWidth="1"/>
    <col min="10" max="10" width="15.42578125" style="48" bestFit="1" customWidth="1"/>
    <col min="11" max="11" width="17.28515625" style="21" customWidth="1"/>
    <col min="12" max="12" width="28.85546875" style="21" customWidth="1"/>
    <col min="13" max="13" width="30.28515625" style="20" customWidth="1"/>
    <col min="14" max="14" width="31.28515625" style="14" customWidth="1"/>
    <col min="15" max="16384" width="9.140625" style="14"/>
  </cols>
  <sheetData>
    <row r="1" spans="1:14" x14ac:dyDescent="0.25">
      <c r="F1" s="21"/>
      <c r="G1" s="21"/>
      <c r="H1" s="21"/>
      <c r="I1" s="21"/>
      <c r="L1" s="14"/>
      <c r="N1" s="38" t="s">
        <v>21</v>
      </c>
    </row>
    <row r="2" spans="1:14" x14ac:dyDescent="0.25">
      <c r="F2" s="21"/>
      <c r="G2" s="21"/>
      <c r="H2" s="21"/>
      <c r="I2" s="21"/>
      <c r="L2" s="14"/>
      <c r="N2" s="38" t="s">
        <v>22</v>
      </c>
    </row>
    <row r="3" spans="1:14" x14ac:dyDescent="0.25">
      <c r="B3" s="82" t="s">
        <v>23</v>
      </c>
      <c r="D3" s="39" t="s">
        <v>24</v>
      </c>
      <c r="F3" s="21"/>
      <c r="G3" s="21"/>
      <c r="H3" s="21"/>
      <c r="I3" s="21"/>
      <c r="K3" s="14"/>
      <c r="L3" s="40" t="s">
        <v>25</v>
      </c>
    </row>
    <row r="4" spans="1:14" x14ac:dyDescent="0.25">
      <c r="B4" s="60"/>
      <c r="F4" s="21"/>
      <c r="G4" s="21"/>
      <c r="H4" s="21"/>
      <c r="I4" s="21"/>
      <c r="K4" s="14"/>
      <c r="L4" s="14"/>
    </row>
    <row r="5" spans="1:14" x14ac:dyDescent="0.25">
      <c r="B5" s="60"/>
      <c r="F5" s="21"/>
      <c r="G5" s="21"/>
      <c r="H5" s="21"/>
      <c r="I5" s="21"/>
      <c r="K5" s="14"/>
      <c r="L5" s="14"/>
    </row>
    <row r="6" spans="1:14" x14ac:dyDescent="0.25">
      <c r="B6" s="60"/>
      <c r="F6" s="21"/>
      <c r="G6" s="21"/>
      <c r="H6" s="21"/>
      <c r="I6" s="21"/>
      <c r="K6" s="14"/>
      <c r="L6" s="14"/>
    </row>
    <row r="7" spans="1:14" x14ac:dyDescent="0.25">
      <c r="B7" s="60" t="s">
        <v>38</v>
      </c>
      <c r="F7" s="21"/>
      <c r="G7" s="21"/>
      <c r="H7" s="21"/>
      <c r="I7" s="21"/>
      <c r="K7" s="14"/>
      <c r="L7" s="14"/>
    </row>
    <row r="8" spans="1:14" s="43" customFormat="1" ht="19.5" customHeight="1" x14ac:dyDescent="0.25">
      <c r="A8" s="41"/>
      <c r="D8" s="42"/>
      <c r="E8" s="81" t="s">
        <v>93</v>
      </c>
      <c r="F8" s="44"/>
      <c r="G8" s="44"/>
      <c r="H8" s="44"/>
      <c r="I8" s="44"/>
      <c r="J8" s="44"/>
      <c r="M8" s="42"/>
    </row>
    <row r="9" spans="1:14" s="43" customFormat="1" ht="19.5" customHeight="1" x14ac:dyDescent="0.25">
      <c r="A9" s="41"/>
      <c r="D9" s="42"/>
      <c r="E9" s="81" t="s">
        <v>88</v>
      </c>
      <c r="F9" s="44"/>
      <c r="G9" s="44"/>
      <c r="H9" s="44"/>
      <c r="I9" s="44"/>
      <c r="J9" s="44"/>
      <c r="M9" s="42"/>
    </row>
    <row r="11" spans="1:14" ht="26.25" customHeight="1" x14ac:dyDescent="0.25">
      <c r="A11" s="37" t="s">
        <v>0</v>
      </c>
      <c r="B11" s="1" t="s">
        <v>1</v>
      </c>
      <c r="C11" s="1" t="s">
        <v>17</v>
      </c>
      <c r="D11" s="1" t="s">
        <v>18</v>
      </c>
      <c r="E11" s="1" t="s">
        <v>9</v>
      </c>
      <c r="F11" s="1" t="s">
        <v>84</v>
      </c>
      <c r="G11" s="1" t="s">
        <v>85</v>
      </c>
      <c r="H11" s="1" t="s">
        <v>86</v>
      </c>
      <c r="I11" s="1" t="s">
        <v>87</v>
      </c>
      <c r="J11" s="2" t="s">
        <v>2</v>
      </c>
      <c r="K11" s="2" t="s">
        <v>6</v>
      </c>
      <c r="L11" s="2" t="s">
        <v>7</v>
      </c>
      <c r="M11" s="2" t="s">
        <v>8</v>
      </c>
      <c r="N11" s="2" t="s">
        <v>26</v>
      </c>
    </row>
    <row r="12" spans="1:14" x14ac:dyDescent="0.25">
      <c r="A12" s="51">
        <v>11</v>
      </c>
      <c r="B12" s="28" t="s">
        <v>10</v>
      </c>
      <c r="C12" s="29"/>
      <c r="D12" s="29"/>
      <c r="E12" s="29"/>
      <c r="F12" s="29"/>
      <c r="G12" s="29"/>
      <c r="H12" s="29"/>
      <c r="I12" s="29"/>
      <c r="J12" s="30"/>
      <c r="K12" s="30"/>
      <c r="L12" s="30"/>
      <c r="M12" s="30"/>
      <c r="N12" s="30"/>
    </row>
    <row r="13" spans="1:14" customFormat="1" ht="19.5" customHeight="1" x14ac:dyDescent="0.25">
      <c r="A13" s="61" t="s">
        <v>42</v>
      </c>
      <c r="B13" s="11" t="s">
        <v>41</v>
      </c>
      <c r="C13" s="11"/>
      <c r="D13" s="11"/>
      <c r="E13" s="31"/>
      <c r="F13" s="62"/>
      <c r="G13" s="62"/>
      <c r="H13" s="62"/>
      <c r="I13" s="62"/>
      <c r="J13" s="62"/>
      <c r="K13" s="62"/>
      <c r="L13" s="62"/>
      <c r="M13" s="62"/>
      <c r="N13" s="13"/>
    </row>
    <row r="14" spans="1:14" customFormat="1" ht="19.5" customHeight="1" x14ac:dyDescent="0.25">
      <c r="A14" s="33" t="s">
        <v>43</v>
      </c>
      <c r="B14" s="8" t="s">
        <v>46</v>
      </c>
      <c r="C14" s="8"/>
      <c r="D14" s="8"/>
      <c r="E14" s="6"/>
      <c r="F14" s="63"/>
      <c r="G14" s="63"/>
      <c r="H14" s="63"/>
      <c r="I14" s="63"/>
      <c r="J14" s="63"/>
      <c r="K14" s="63"/>
      <c r="L14" s="63"/>
      <c r="M14" s="63"/>
      <c r="N14" s="7"/>
    </row>
    <row r="15" spans="1:14" customFormat="1" ht="19.5" customHeight="1" x14ac:dyDescent="0.25">
      <c r="A15" s="34" t="s">
        <v>44</v>
      </c>
      <c r="B15" s="9" t="s">
        <v>46</v>
      </c>
      <c r="C15" s="9"/>
      <c r="D15" s="9"/>
      <c r="E15" s="4"/>
      <c r="F15" s="64"/>
      <c r="G15" s="64"/>
      <c r="H15" s="64"/>
      <c r="I15" s="64"/>
      <c r="J15" s="64"/>
      <c r="K15" s="64"/>
      <c r="L15" s="64"/>
      <c r="M15" s="64"/>
      <c r="N15" s="5"/>
    </row>
    <row r="16" spans="1:14" s="19" customFormat="1" ht="31.5" x14ac:dyDescent="0.25">
      <c r="A16" s="93"/>
      <c r="B16" s="16" t="s">
        <v>72</v>
      </c>
      <c r="C16" s="17"/>
      <c r="D16" s="45" t="s">
        <v>89</v>
      </c>
      <c r="E16" s="17" t="s">
        <v>36</v>
      </c>
      <c r="F16" s="83">
        <v>620</v>
      </c>
      <c r="G16" s="83">
        <v>588</v>
      </c>
      <c r="H16" s="83">
        <v>552</v>
      </c>
      <c r="I16" s="83">
        <v>360</v>
      </c>
      <c r="J16" s="78">
        <f>SUM(F16:I16)</f>
        <v>2120</v>
      </c>
      <c r="K16" s="18"/>
      <c r="L16" s="18">
        <f>K16*J16</f>
        <v>0</v>
      </c>
      <c r="M16" s="49"/>
      <c r="N16" s="15" t="s">
        <v>35</v>
      </c>
    </row>
    <row r="17" spans="1:14" s="19" customFormat="1" ht="78.75" x14ac:dyDescent="0.25">
      <c r="A17" s="93"/>
      <c r="B17" s="16" t="s">
        <v>34</v>
      </c>
      <c r="C17" s="17"/>
      <c r="D17" s="45" t="s">
        <v>90</v>
      </c>
      <c r="E17" s="17" t="s">
        <v>36</v>
      </c>
      <c r="F17" s="83">
        <v>2759</v>
      </c>
      <c r="G17" s="83">
        <v>2763.6</v>
      </c>
      <c r="H17" s="83">
        <v>1697.4</v>
      </c>
      <c r="I17" s="83">
        <v>1476</v>
      </c>
      <c r="J17" s="78">
        <f t="shared" ref="J17:J38" si="0">SUM(F17:I17)</f>
        <v>8696</v>
      </c>
      <c r="K17" s="18"/>
      <c r="L17" s="18">
        <f>K17*J17</f>
        <v>0</v>
      </c>
      <c r="M17" s="49"/>
      <c r="N17" s="15" t="s">
        <v>35</v>
      </c>
    </row>
    <row r="18" spans="1:14" s="19" customFormat="1" ht="31.5" x14ac:dyDescent="0.25">
      <c r="A18" s="93"/>
      <c r="B18" s="16" t="s">
        <v>39</v>
      </c>
      <c r="C18" s="17"/>
      <c r="D18" s="45" t="s">
        <v>73</v>
      </c>
      <c r="E18" s="17" t="s">
        <v>36</v>
      </c>
      <c r="F18" s="83">
        <v>89.92</v>
      </c>
      <c r="G18" s="83">
        <v>77.760000000000005</v>
      </c>
      <c r="H18" s="83">
        <v>185.92</v>
      </c>
      <c r="I18" s="83">
        <v>77.760000000000005</v>
      </c>
      <c r="J18" s="78">
        <f t="shared" si="0"/>
        <v>431.36</v>
      </c>
      <c r="K18" s="18"/>
      <c r="L18" s="18">
        <f>K18*J18</f>
        <v>0</v>
      </c>
      <c r="M18" s="49"/>
      <c r="N18" s="15" t="s">
        <v>35</v>
      </c>
    </row>
    <row r="19" spans="1:14" s="19" customFormat="1" ht="47.25" x14ac:dyDescent="0.25">
      <c r="A19" s="93"/>
      <c r="B19" s="16" t="s">
        <v>74</v>
      </c>
      <c r="C19" s="17"/>
      <c r="D19" s="45" t="s">
        <v>75</v>
      </c>
      <c r="E19" s="17" t="s">
        <v>36</v>
      </c>
      <c r="F19" s="83">
        <v>23</v>
      </c>
      <c r="G19" s="83">
        <v>19</v>
      </c>
      <c r="H19" s="83">
        <v>46</v>
      </c>
      <c r="I19" s="83">
        <v>18</v>
      </c>
      <c r="J19" s="78">
        <f t="shared" si="0"/>
        <v>106</v>
      </c>
      <c r="K19" s="18"/>
      <c r="L19" s="18">
        <f>K19*J19</f>
        <v>0</v>
      </c>
      <c r="M19" s="49"/>
      <c r="N19" s="15" t="s">
        <v>35</v>
      </c>
    </row>
    <row r="20" spans="1:14" s="19" customFormat="1" ht="47.25" x14ac:dyDescent="0.25">
      <c r="A20" s="93"/>
      <c r="B20" s="16" t="s">
        <v>54</v>
      </c>
      <c r="C20" s="17"/>
      <c r="D20" s="45" t="s">
        <v>77</v>
      </c>
      <c r="E20" s="17" t="s">
        <v>36</v>
      </c>
      <c r="F20" s="83">
        <v>2294</v>
      </c>
      <c r="G20" s="83">
        <v>2322.6</v>
      </c>
      <c r="H20" s="83">
        <v>1283.4000000000001</v>
      </c>
      <c r="I20" s="83">
        <v>1206</v>
      </c>
      <c r="J20" s="78">
        <f t="shared" si="0"/>
        <v>7106</v>
      </c>
      <c r="K20" s="18"/>
      <c r="L20" s="18">
        <f t="shared" ref="L20:L22" si="1">K20*J20</f>
        <v>0</v>
      </c>
      <c r="M20" s="49"/>
      <c r="N20" s="15" t="s">
        <v>35</v>
      </c>
    </row>
    <row r="21" spans="1:14" s="19" customFormat="1" ht="31.5" x14ac:dyDescent="0.25">
      <c r="A21" s="93"/>
      <c r="B21" s="16" t="s">
        <v>55</v>
      </c>
      <c r="C21" s="17"/>
      <c r="D21" s="45" t="s">
        <v>76</v>
      </c>
      <c r="E21" s="17" t="s">
        <v>36</v>
      </c>
      <c r="F21" s="83">
        <v>46</v>
      </c>
      <c r="G21" s="83">
        <v>38</v>
      </c>
      <c r="H21" s="83">
        <v>0</v>
      </c>
      <c r="I21" s="83">
        <v>0</v>
      </c>
      <c r="J21" s="78">
        <f t="shared" si="0"/>
        <v>84</v>
      </c>
      <c r="K21" s="18"/>
      <c r="L21" s="18">
        <f t="shared" si="1"/>
        <v>0</v>
      </c>
      <c r="M21" s="49"/>
      <c r="N21" s="15" t="s">
        <v>35</v>
      </c>
    </row>
    <row r="22" spans="1:14" s="19" customFormat="1" ht="31.5" x14ac:dyDescent="0.25">
      <c r="A22" s="93"/>
      <c r="B22" s="16" t="s">
        <v>78</v>
      </c>
      <c r="C22" s="17"/>
      <c r="D22" s="45" t="s">
        <v>79</v>
      </c>
      <c r="E22" s="17" t="s">
        <v>36</v>
      </c>
      <c r="F22" s="83">
        <v>0</v>
      </c>
      <c r="G22" s="83">
        <v>0</v>
      </c>
      <c r="H22" s="83">
        <v>184</v>
      </c>
      <c r="I22" s="83">
        <v>36</v>
      </c>
      <c r="J22" s="78">
        <f t="shared" si="0"/>
        <v>220</v>
      </c>
      <c r="K22" s="18"/>
      <c r="L22" s="18">
        <f t="shared" si="1"/>
        <v>0</v>
      </c>
      <c r="M22" s="49"/>
      <c r="N22" s="15" t="s">
        <v>35</v>
      </c>
    </row>
    <row r="23" spans="1:14" s="19" customFormat="1" ht="32.25" customHeight="1" x14ac:dyDescent="0.25">
      <c r="A23" s="93"/>
      <c r="B23" s="96" t="s">
        <v>80</v>
      </c>
      <c r="C23" s="17"/>
      <c r="D23" s="45"/>
      <c r="E23" s="17"/>
      <c r="F23" s="83"/>
      <c r="G23" s="83"/>
      <c r="H23" s="83"/>
      <c r="I23" s="83"/>
      <c r="J23" s="78"/>
      <c r="K23" s="18"/>
      <c r="L23" s="18"/>
      <c r="M23" s="49"/>
      <c r="N23" s="15" t="s">
        <v>35</v>
      </c>
    </row>
    <row r="24" spans="1:14" s="19" customFormat="1" ht="22.5" customHeight="1" x14ac:dyDescent="0.25">
      <c r="A24" s="93"/>
      <c r="B24" s="79" t="s">
        <v>56</v>
      </c>
      <c r="C24" s="17"/>
      <c r="D24" s="45"/>
      <c r="E24" s="17" t="s">
        <v>36</v>
      </c>
      <c r="F24" s="90">
        <v>573.5</v>
      </c>
      <c r="G24" s="90">
        <v>580.65</v>
      </c>
      <c r="H24" s="90">
        <v>320.85000000000002</v>
      </c>
      <c r="I24" s="90">
        <v>301.5</v>
      </c>
      <c r="J24" s="78">
        <f t="shared" si="0"/>
        <v>1776.5</v>
      </c>
      <c r="K24" s="18"/>
      <c r="L24" s="18">
        <f>K24*J24</f>
        <v>0</v>
      </c>
      <c r="M24" s="49"/>
      <c r="N24" s="15"/>
    </row>
    <row r="25" spans="1:14" s="19" customFormat="1" ht="22.5" customHeight="1" x14ac:dyDescent="0.25">
      <c r="A25" s="93"/>
      <c r="B25" s="79" t="s">
        <v>57</v>
      </c>
      <c r="C25" s="17"/>
      <c r="D25" s="45"/>
      <c r="E25" s="17" t="s">
        <v>3</v>
      </c>
      <c r="F25" s="83">
        <v>2704.8</v>
      </c>
      <c r="G25" s="83">
        <v>2546.4</v>
      </c>
      <c r="H25" s="83">
        <v>2672.8</v>
      </c>
      <c r="I25" s="83">
        <v>1634.4</v>
      </c>
      <c r="J25" s="78">
        <f t="shared" si="0"/>
        <v>9558.4</v>
      </c>
      <c r="K25" s="18"/>
      <c r="L25" s="18">
        <f>K25*J25</f>
        <v>0</v>
      </c>
      <c r="M25" s="49"/>
      <c r="N25" s="15"/>
    </row>
    <row r="26" spans="1:14" s="19" customFormat="1" ht="22.5" customHeight="1" x14ac:dyDescent="0.25">
      <c r="A26" s="93"/>
      <c r="B26" s="79" t="s">
        <v>81</v>
      </c>
      <c r="C26" s="17"/>
      <c r="D26" s="45"/>
      <c r="E26" s="17" t="s">
        <v>3</v>
      </c>
      <c r="F26" s="83">
        <v>1860</v>
      </c>
      <c r="G26" s="83">
        <v>1764</v>
      </c>
      <c r="H26" s="83">
        <v>1656</v>
      </c>
      <c r="I26" s="83">
        <v>1080</v>
      </c>
      <c r="J26" s="78">
        <f t="shared" si="0"/>
        <v>6360</v>
      </c>
      <c r="K26" s="18"/>
      <c r="L26" s="18">
        <f t="shared" ref="L26:L38" si="2">K26*J26</f>
        <v>0</v>
      </c>
      <c r="M26" s="49"/>
      <c r="N26" s="15"/>
    </row>
    <row r="27" spans="1:14" s="19" customFormat="1" ht="22.5" customHeight="1" x14ac:dyDescent="0.25">
      <c r="A27" s="93"/>
      <c r="B27" s="79" t="s">
        <v>58</v>
      </c>
      <c r="C27" s="17"/>
      <c r="D27" s="45"/>
      <c r="E27" s="17" t="s">
        <v>3</v>
      </c>
      <c r="F27" s="83">
        <v>155</v>
      </c>
      <c r="G27" s="83">
        <v>147</v>
      </c>
      <c r="H27" s="83">
        <v>138</v>
      </c>
      <c r="I27" s="83">
        <v>90</v>
      </c>
      <c r="J27" s="78">
        <f t="shared" si="0"/>
        <v>530</v>
      </c>
      <c r="K27" s="18"/>
      <c r="L27" s="18">
        <f t="shared" si="2"/>
        <v>0</v>
      </c>
      <c r="M27" s="49"/>
      <c r="N27" s="15"/>
    </row>
    <row r="28" spans="1:14" s="19" customFormat="1" ht="22.5" customHeight="1" x14ac:dyDescent="0.25">
      <c r="A28" s="93"/>
      <c r="B28" s="79" t="s">
        <v>59</v>
      </c>
      <c r="C28" s="17"/>
      <c r="D28" s="45"/>
      <c r="E28" s="17" t="s">
        <v>3</v>
      </c>
      <c r="F28" s="83">
        <v>465</v>
      </c>
      <c r="G28" s="83">
        <v>441</v>
      </c>
      <c r="H28" s="83">
        <v>414</v>
      </c>
      <c r="I28" s="83">
        <v>270</v>
      </c>
      <c r="J28" s="78">
        <f t="shared" si="0"/>
        <v>1590</v>
      </c>
      <c r="K28" s="18"/>
      <c r="L28" s="18">
        <f t="shared" si="2"/>
        <v>0</v>
      </c>
      <c r="M28" s="49"/>
      <c r="N28" s="15"/>
    </row>
    <row r="29" spans="1:14" s="19" customFormat="1" ht="22.5" customHeight="1" x14ac:dyDescent="0.25">
      <c r="A29" s="93"/>
      <c r="B29" s="79" t="s">
        <v>60</v>
      </c>
      <c r="C29" s="17"/>
      <c r="D29" s="45"/>
      <c r="E29" s="17" t="s">
        <v>3</v>
      </c>
      <c r="F29" s="83">
        <v>23</v>
      </c>
      <c r="G29" s="83">
        <v>19</v>
      </c>
      <c r="H29" s="83">
        <v>46</v>
      </c>
      <c r="I29" s="83">
        <v>18</v>
      </c>
      <c r="J29" s="78">
        <f t="shared" si="0"/>
        <v>106</v>
      </c>
      <c r="K29" s="18"/>
      <c r="L29" s="18">
        <f t="shared" si="2"/>
        <v>0</v>
      </c>
      <c r="M29" s="49"/>
      <c r="N29" s="15"/>
    </row>
    <row r="30" spans="1:14" s="19" customFormat="1" ht="22.5" customHeight="1" x14ac:dyDescent="0.25">
      <c r="A30" s="93"/>
      <c r="B30" s="79" t="s">
        <v>61</v>
      </c>
      <c r="C30" s="17"/>
      <c r="D30" s="45"/>
      <c r="E30" s="17" t="s">
        <v>3</v>
      </c>
      <c r="F30" s="83">
        <v>488</v>
      </c>
      <c r="G30" s="83">
        <v>460</v>
      </c>
      <c r="H30" s="83">
        <v>460</v>
      </c>
      <c r="I30" s="83">
        <v>288</v>
      </c>
      <c r="J30" s="78">
        <f t="shared" si="0"/>
        <v>1696</v>
      </c>
      <c r="K30" s="18"/>
      <c r="L30" s="18">
        <f t="shared" si="2"/>
        <v>0</v>
      </c>
      <c r="M30" s="49"/>
      <c r="N30" s="15"/>
    </row>
    <row r="31" spans="1:14" s="19" customFormat="1" ht="22.5" customHeight="1" x14ac:dyDescent="0.25">
      <c r="A31" s="93"/>
      <c r="B31" s="79" t="s">
        <v>62</v>
      </c>
      <c r="C31" s="17"/>
      <c r="D31" s="45"/>
      <c r="E31" s="17" t="s">
        <v>3</v>
      </c>
      <c r="F31" s="83">
        <v>23</v>
      </c>
      <c r="G31" s="83">
        <v>19</v>
      </c>
      <c r="H31" s="83">
        <v>46</v>
      </c>
      <c r="I31" s="83">
        <v>18</v>
      </c>
      <c r="J31" s="78">
        <f t="shared" si="0"/>
        <v>106</v>
      </c>
      <c r="K31" s="18"/>
      <c r="L31" s="18">
        <f t="shared" si="2"/>
        <v>0</v>
      </c>
      <c r="M31" s="49"/>
      <c r="N31" s="15"/>
    </row>
    <row r="32" spans="1:14" s="19" customFormat="1" ht="22.5" customHeight="1" x14ac:dyDescent="0.25">
      <c r="A32" s="93"/>
      <c r="B32" s="79" t="s">
        <v>63</v>
      </c>
      <c r="C32" s="17"/>
      <c r="D32" s="45"/>
      <c r="E32" s="17" t="s">
        <v>3</v>
      </c>
      <c r="F32" s="83">
        <v>46</v>
      </c>
      <c r="G32" s="83">
        <v>38</v>
      </c>
      <c r="H32" s="83">
        <v>92</v>
      </c>
      <c r="I32" s="83">
        <v>36</v>
      </c>
      <c r="J32" s="78">
        <f t="shared" si="0"/>
        <v>212</v>
      </c>
      <c r="K32" s="18"/>
      <c r="L32" s="18">
        <f t="shared" si="2"/>
        <v>0</v>
      </c>
      <c r="M32" s="49"/>
      <c r="N32" s="15"/>
    </row>
    <row r="33" spans="1:17" s="19" customFormat="1" ht="22.5" customHeight="1" x14ac:dyDescent="0.25">
      <c r="A33" s="94"/>
      <c r="B33" s="79" t="s">
        <v>64</v>
      </c>
      <c r="C33" s="17"/>
      <c r="D33" s="45"/>
      <c r="E33" s="17" t="s">
        <v>3</v>
      </c>
      <c r="F33" s="83">
        <v>23</v>
      </c>
      <c r="G33" s="83">
        <v>19</v>
      </c>
      <c r="H33" s="83">
        <v>46</v>
      </c>
      <c r="I33" s="83">
        <v>18</v>
      </c>
      <c r="J33" s="78">
        <f t="shared" si="0"/>
        <v>106</v>
      </c>
      <c r="K33" s="18"/>
      <c r="L33" s="18">
        <f t="shared" si="2"/>
        <v>0</v>
      </c>
      <c r="M33" s="49"/>
      <c r="N33" s="15"/>
    </row>
    <row r="34" spans="1:17" ht="22.5" customHeight="1" x14ac:dyDescent="0.25">
      <c r="A34" s="95"/>
      <c r="B34" s="80" t="s">
        <v>65</v>
      </c>
      <c r="C34" s="17"/>
      <c r="D34" s="45"/>
      <c r="E34" s="15" t="s">
        <v>3</v>
      </c>
      <c r="F34" s="84">
        <v>23</v>
      </c>
      <c r="G34" s="84">
        <v>19</v>
      </c>
      <c r="H34" s="84">
        <v>46</v>
      </c>
      <c r="I34" s="84">
        <v>18</v>
      </c>
      <c r="J34" s="78">
        <f t="shared" si="0"/>
        <v>106</v>
      </c>
      <c r="K34" s="18"/>
      <c r="L34" s="18">
        <f t="shared" si="2"/>
        <v>0</v>
      </c>
      <c r="M34" s="49"/>
      <c r="N34" s="15"/>
    </row>
    <row r="35" spans="1:17" ht="32.25" customHeight="1" x14ac:dyDescent="0.25">
      <c r="A35" s="95"/>
      <c r="B35" s="91" t="s">
        <v>66</v>
      </c>
      <c r="C35" s="17"/>
      <c r="D35" s="45"/>
      <c r="E35" s="15" t="s">
        <v>3</v>
      </c>
      <c r="F35" s="83">
        <v>1</v>
      </c>
      <c r="G35" s="83">
        <v>1</v>
      </c>
      <c r="H35" s="83">
        <v>1</v>
      </c>
      <c r="I35" s="83">
        <v>1</v>
      </c>
      <c r="J35" s="78">
        <f t="shared" si="0"/>
        <v>4</v>
      </c>
      <c r="K35" s="18"/>
      <c r="L35" s="18">
        <f t="shared" si="2"/>
        <v>0</v>
      </c>
      <c r="M35" s="49"/>
      <c r="N35" s="15"/>
    </row>
    <row r="36" spans="1:17" ht="24.75" customHeight="1" x14ac:dyDescent="0.25">
      <c r="A36" s="95"/>
      <c r="B36" s="80" t="s">
        <v>67</v>
      </c>
      <c r="C36" s="17"/>
      <c r="D36" s="45"/>
      <c r="E36" s="15" t="s">
        <v>3</v>
      </c>
      <c r="F36" s="84">
        <v>620</v>
      </c>
      <c r="G36" s="84">
        <v>588</v>
      </c>
      <c r="H36" s="84">
        <v>552</v>
      </c>
      <c r="I36" s="84">
        <v>360</v>
      </c>
      <c r="J36" s="78">
        <f t="shared" si="0"/>
        <v>2120</v>
      </c>
      <c r="K36" s="18"/>
      <c r="L36" s="18">
        <f t="shared" si="2"/>
        <v>0</v>
      </c>
      <c r="M36" s="49"/>
      <c r="N36" s="15"/>
    </row>
    <row r="37" spans="1:17" ht="24.75" customHeight="1" x14ac:dyDescent="0.25">
      <c r="A37" s="95"/>
      <c r="B37" s="80" t="s">
        <v>82</v>
      </c>
      <c r="C37" s="17"/>
      <c r="D37" s="45"/>
      <c r="E37" s="15" t="s">
        <v>3</v>
      </c>
      <c r="F37" s="84">
        <v>92</v>
      </c>
      <c r="G37" s="84">
        <v>76</v>
      </c>
      <c r="H37" s="84">
        <v>0</v>
      </c>
      <c r="I37" s="84">
        <v>0</v>
      </c>
      <c r="J37" s="78">
        <f t="shared" si="0"/>
        <v>168</v>
      </c>
      <c r="K37" s="18"/>
      <c r="L37" s="18">
        <f t="shared" si="2"/>
        <v>0</v>
      </c>
      <c r="M37" s="49"/>
      <c r="N37" s="15"/>
    </row>
    <row r="38" spans="1:17" ht="24.75" customHeight="1" x14ac:dyDescent="0.25">
      <c r="A38" s="95"/>
      <c r="B38" s="80" t="s">
        <v>83</v>
      </c>
      <c r="C38" s="17"/>
      <c r="D38" s="45"/>
      <c r="E38" s="15" t="s">
        <v>3</v>
      </c>
      <c r="F38" s="84">
        <v>0</v>
      </c>
      <c r="G38" s="84">
        <v>0</v>
      </c>
      <c r="H38" s="84">
        <v>368</v>
      </c>
      <c r="I38" s="84">
        <v>72</v>
      </c>
      <c r="J38" s="78">
        <f t="shared" si="0"/>
        <v>440</v>
      </c>
      <c r="K38" s="18"/>
      <c r="L38" s="18">
        <f t="shared" si="2"/>
        <v>0</v>
      </c>
      <c r="M38" s="49"/>
      <c r="N38" s="15"/>
    </row>
    <row r="39" spans="1:17" customFormat="1" ht="19.5" customHeight="1" x14ac:dyDescent="0.25">
      <c r="A39" s="33" t="s">
        <v>49</v>
      </c>
      <c r="B39" s="8" t="s">
        <v>13</v>
      </c>
      <c r="C39" s="8"/>
      <c r="D39" s="8"/>
      <c r="E39" s="6"/>
      <c r="F39" s="63"/>
      <c r="G39" s="63"/>
      <c r="H39" s="63"/>
      <c r="I39" s="63"/>
      <c r="J39" s="63"/>
      <c r="K39" s="63"/>
      <c r="L39" s="63"/>
      <c r="M39" s="63"/>
      <c r="N39" s="7"/>
    </row>
    <row r="40" spans="1:17" customFormat="1" ht="19.5" customHeight="1" x14ac:dyDescent="0.25">
      <c r="A40" s="34" t="s">
        <v>50</v>
      </c>
      <c r="B40" s="9" t="s">
        <v>13</v>
      </c>
      <c r="C40" s="9"/>
      <c r="D40" s="9"/>
      <c r="E40" s="4"/>
      <c r="F40" s="64"/>
      <c r="G40" s="64"/>
      <c r="H40" s="64"/>
      <c r="I40" s="64"/>
      <c r="J40" s="64"/>
      <c r="K40" s="64"/>
      <c r="L40" s="64"/>
      <c r="M40" s="64"/>
      <c r="N40" s="5"/>
    </row>
    <row r="41" spans="1:17" s="19" customFormat="1" ht="31.5" x14ac:dyDescent="0.25">
      <c r="A41" s="93"/>
      <c r="B41" s="16" t="s">
        <v>27</v>
      </c>
      <c r="C41" s="17" t="s">
        <v>28</v>
      </c>
      <c r="D41" s="45" t="s">
        <v>68</v>
      </c>
      <c r="E41" s="17" t="s">
        <v>3</v>
      </c>
      <c r="F41" s="83">
        <v>155</v>
      </c>
      <c r="G41" s="83">
        <v>147</v>
      </c>
      <c r="H41" s="83">
        <v>138</v>
      </c>
      <c r="I41" s="83">
        <v>90</v>
      </c>
      <c r="J41" s="78">
        <v>1007</v>
      </c>
      <c r="K41" s="18"/>
      <c r="L41" s="18">
        <f t="shared" ref="L41:L44" si="3">K41*J41</f>
        <v>0</v>
      </c>
      <c r="M41" s="49"/>
      <c r="N41" s="15" t="s">
        <v>35</v>
      </c>
    </row>
    <row r="42" spans="1:17" s="19" customFormat="1" ht="31.5" x14ac:dyDescent="0.25">
      <c r="A42" s="93"/>
      <c r="B42" s="16" t="s">
        <v>33</v>
      </c>
      <c r="C42" s="17" t="s">
        <v>28</v>
      </c>
      <c r="D42" s="45" t="s">
        <v>69</v>
      </c>
      <c r="E42" s="17" t="s">
        <v>3</v>
      </c>
      <c r="F42" s="83">
        <v>310</v>
      </c>
      <c r="G42" s="83">
        <v>294</v>
      </c>
      <c r="H42" s="83">
        <v>276</v>
      </c>
      <c r="I42" s="83">
        <v>180</v>
      </c>
      <c r="J42" s="78">
        <v>2014</v>
      </c>
      <c r="K42" s="18"/>
      <c r="L42" s="18">
        <f t="shared" si="3"/>
        <v>0</v>
      </c>
      <c r="M42" s="49"/>
      <c r="N42" s="15" t="s">
        <v>35</v>
      </c>
    </row>
    <row r="43" spans="1:17" s="19" customFormat="1" ht="63" x14ac:dyDescent="0.25">
      <c r="A43" s="93"/>
      <c r="B43" s="16" t="s">
        <v>37</v>
      </c>
      <c r="C43" s="17" t="s">
        <v>28</v>
      </c>
      <c r="D43" s="45" t="s">
        <v>70</v>
      </c>
      <c r="E43" s="17" t="s">
        <v>3</v>
      </c>
      <c r="F43" s="83">
        <v>155</v>
      </c>
      <c r="G43" s="83">
        <v>147</v>
      </c>
      <c r="H43" s="83">
        <v>138</v>
      </c>
      <c r="I43" s="83">
        <v>90</v>
      </c>
      <c r="J43" s="78">
        <v>1007</v>
      </c>
      <c r="K43" s="18"/>
      <c r="L43" s="18">
        <f t="shared" si="3"/>
        <v>0</v>
      </c>
      <c r="M43" s="49"/>
      <c r="N43" s="15" t="s">
        <v>35</v>
      </c>
    </row>
    <row r="44" spans="1:17" s="19" customFormat="1" ht="47.25" x14ac:dyDescent="0.25">
      <c r="A44" s="93"/>
      <c r="B44" s="16" t="s">
        <v>40</v>
      </c>
      <c r="C44" s="17" t="s">
        <v>28</v>
      </c>
      <c r="D44" s="45" t="s">
        <v>71</v>
      </c>
      <c r="E44" s="17" t="s">
        <v>3</v>
      </c>
      <c r="F44" s="83">
        <v>155</v>
      </c>
      <c r="G44" s="83">
        <v>147</v>
      </c>
      <c r="H44" s="83">
        <v>138</v>
      </c>
      <c r="I44" s="83">
        <v>90</v>
      </c>
      <c r="J44" s="78">
        <v>1007</v>
      </c>
      <c r="K44" s="18"/>
      <c r="L44" s="18">
        <f t="shared" si="3"/>
        <v>0</v>
      </c>
      <c r="M44" s="49"/>
      <c r="N44" s="15" t="s">
        <v>35</v>
      </c>
    </row>
    <row r="45" spans="1:17" x14ac:dyDescent="0.25">
      <c r="A45" s="34"/>
      <c r="B45" s="85"/>
      <c r="C45" s="86"/>
      <c r="D45" s="86"/>
      <c r="E45" s="86"/>
      <c r="F45" s="86"/>
      <c r="G45" s="86"/>
      <c r="H45" s="86"/>
      <c r="I45" s="107" t="s">
        <v>94</v>
      </c>
      <c r="J45" s="107"/>
      <c r="K45" s="108"/>
      <c r="L45" s="25">
        <f>SUM(L16:L44)</f>
        <v>0</v>
      </c>
      <c r="M45" s="50"/>
      <c r="N45" s="3"/>
    </row>
    <row r="46" spans="1:17" x14ac:dyDescent="0.25">
      <c r="D46" s="14"/>
      <c r="F46" s="53"/>
      <c r="G46" s="53"/>
      <c r="H46" s="53"/>
      <c r="I46" s="53"/>
      <c r="J46" s="53"/>
      <c r="K46" s="53"/>
      <c r="L46" s="53"/>
      <c r="M46" s="54"/>
      <c r="N46" s="53"/>
      <c r="O46" s="53"/>
    </row>
    <row r="47" spans="1:17" s="56" customFormat="1" x14ac:dyDescent="0.25">
      <c r="A47" s="77"/>
      <c r="B47" s="55" t="s">
        <v>29</v>
      </c>
      <c r="C47" s="77"/>
      <c r="D47" s="77"/>
      <c r="E47" s="77"/>
      <c r="F47" s="77"/>
      <c r="G47" s="77"/>
      <c r="H47" s="77"/>
      <c r="I47" s="77"/>
      <c r="J47" s="77"/>
      <c r="K47" s="77"/>
      <c r="L47" s="14"/>
      <c r="M47" s="14"/>
      <c r="N47" s="14"/>
      <c r="O47" s="14"/>
      <c r="P47" s="14"/>
      <c r="Q47" s="14"/>
    </row>
    <row r="48" spans="1:17" s="56" customFormat="1" ht="29.25" customHeight="1" x14ac:dyDescent="0.25">
      <c r="A48" s="57" t="s">
        <v>20</v>
      </c>
      <c r="B48" s="59" t="s">
        <v>30</v>
      </c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</row>
    <row r="49" spans="1:17" s="56" customFormat="1" ht="45.75" customHeight="1" x14ac:dyDescent="0.25">
      <c r="A49" s="58" t="s">
        <v>20</v>
      </c>
      <c r="B49" s="59" t="s">
        <v>31</v>
      </c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</row>
    <row r="50" spans="1:17" s="56" customFormat="1" ht="28.5" customHeight="1" x14ac:dyDescent="0.25">
      <c r="A50" s="57" t="s">
        <v>20</v>
      </c>
      <c r="B50" s="60" t="s">
        <v>32</v>
      </c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</row>
    <row r="51" spans="1:17" x14ac:dyDescent="0.25">
      <c r="A51" s="97" t="s">
        <v>20</v>
      </c>
      <c r="B51" s="98" t="s">
        <v>91</v>
      </c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</row>
  </sheetData>
  <mergeCells count="2">
    <mergeCell ref="B51:P51"/>
    <mergeCell ref="I45:K45"/>
  </mergeCells>
  <conditionalFormatting sqref="B24">
    <cfRule type="duplicateValues" dxfId="6" priority="3"/>
  </conditionalFormatting>
  <conditionalFormatting sqref="B34:B35 B37:B38">
    <cfRule type="duplicateValues" dxfId="5" priority="5"/>
  </conditionalFormatting>
  <conditionalFormatting sqref="B36">
    <cfRule type="duplicateValues" dxfId="4" priority="1"/>
  </conditionalFormatting>
  <conditionalFormatting sqref="B41:B44 B25:B33 B16:B23">
    <cfRule type="duplicateValues" dxfId="3" priority="6"/>
  </conditionalFormatting>
  <conditionalFormatting sqref="D24">
    <cfRule type="duplicateValues" dxfId="2" priority="4"/>
  </conditionalFormatting>
  <conditionalFormatting sqref="D36">
    <cfRule type="duplicateValues" dxfId="1" priority="2"/>
  </conditionalFormatting>
  <conditionalFormatting sqref="D41:D44 D25:D35 D16:D23 D37:D38">
    <cfRule type="duplicateValues" dxfId="0" priority="7"/>
  </conditionalFormatting>
  <pageMargins left="0.70866141732283472" right="0.70866141732283472" top="0.74803149606299213" bottom="0.74803149606299213" header="0.31496062992125984" footer="0.31496062992125984"/>
  <pageSetup paperSize="8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материалы</vt:lpstr>
      <vt:lpstr>ЛСР!Область_печати</vt:lpstr>
      <vt:lpstr>материалы!Область_печати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2026-05-13T06:14:00Z</dcterms:modified>
</cp:coreProperties>
</file>