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3. Двери тех помещений\"/>
    </mc:Choice>
  </mc:AlternateContent>
  <xr:revisionPtr revIDLastSave="0" documentId="13_ncr:1_{C20AC9EB-2E6C-4212-90BB-E4C5F72D7AC8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H28" i="1" l="1"/>
  <c r="H27" i="1"/>
  <c r="H25" i="1"/>
  <c r="H23" i="1"/>
  <c r="H22" i="1"/>
  <c r="H21" i="1"/>
  <c r="H20" i="1"/>
  <c r="H19" i="1"/>
  <c r="H17" i="1"/>
  <c r="H15" i="1"/>
  <c r="H13" i="1"/>
  <c r="I13" i="1" l="1" a="1"/>
  <c r="I13" i="1" s="1"/>
  <c r="L15" i="1" a="1"/>
  <c r="L15" i="1" s="1"/>
  <c r="I15" i="1" a="1"/>
  <c r="I15" i="1" s="1"/>
  <c r="I17" i="1" a="1"/>
  <c r="I17" i="1" s="1"/>
  <c r="J17" i="1" s="1"/>
  <c r="J16" i="1" s="1"/>
  <c r="L19" i="1" a="1"/>
  <c r="L19" i="1" s="1"/>
  <c r="I19" i="1" a="1"/>
  <c r="I19" i="1" s="1"/>
  <c r="J19" i="1" s="1"/>
  <c r="L20" i="1" a="1"/>
  <c r="L20" i="1" s="1"/>
  <c r="I20" i="1" a="1"/>
  <c r="I20" i="1" s="1"/>
  <c r="J20" i="1" s="1"/>
  <c r="L21" i="1" a="1"/>
  <c r="L21" i="1" s="1"/>
  <c r="I21" i="1" a="1"/>
  <c r="I21" i="1" s="1"/>
  <c r="J21" i="1" s="1"/>
  <c r="L22" i="1" a="1"/>
  <c r="L22" i="1" s="1"/>
  <c r="I22" i="1" a="1"/>
  <c r="I22" i="1" s="1"/>
  <c r="J22" i="1" s="1"/>
  <c r="L23" i="1" a="1"/>
  <c r="L23" i="1" s="1"/>
  <c r="I23" i="1" a="1"/>
  <c r="I23" i="1" s="1"/>
  <c r="J23" i="1" s="1"/>
  <c r="I25" i="1" a="1"/>
  <c r="I25" i="1" s="1"/>
  <c r="J25" i="1" s="1"/>
  <c r="J24" i="1" s="1"/>
  <c r="L27" i="1" a="1"/>
  <c r="L27" i="1" s="1"/>
  <c r="I27" i="1" a="1"/>
  <c r="I27" i="1" s="1"/>
  <c r="J27" i="1" s="1"/>
  <c r="L28" i="1" a="1"/>
  <c r="L28" i="1" s="1"/>
  <c r="I28" i="1" a="1"/>
  <c r="I28" i="1" s="1"/>
  <c r="G11" i="3"/>
  <c r="G10" i="3"/>
  <c r="G9" i="3"/>
  <c r="G8" i="3"/>
  <c r="G7" i="3"/>
  <c r="G6" i="3"/>
  <c r="G5" i="3"/>
  <c r="G4" i="3"/>
  <c r="E6" i="2"/>
  <c r="E5" i="2"/>
  <c r="E4" i="2"/>
  <c r="G12" i="3" l="1"/>
  <c r="E7" i="2"/>
  <c r="J18" i="1"/>
  <c r="J15" i="1"/>
  <c r="J14" i="1" s="1"/>
  <c r="J28" i="1"/>
  <c r="J26" i="1" s="1"/>
  <c r="J13" i="1"/>
  <c r="J12" i="1" s="1"/>
  <c r="J30" i="1" s="1"/>
  <c r="E8" i="2" l="1"/>
  <c r="J31" i="1"/>
  <c r="G13" i="3" s="1"/>
  <c r="J11" i="1"/>
  <c r="J10" i="1" s="1"/>
  <c r="J9" i="1" s="1"/>
  <c r="J29" i="1" s="1"/>
</calcChain>
</file>

<file path=xl/sharedStrings.xml><?xml version="1.0" encoding="utf-8"?>
<sst xmlns="http://schemas.openxmlformats.org/spreadsheetml/2006/main" count="153" uniqueCount="85">
  <si>
    <t>Ведомость объемов работ и расхода материалов по работе: Монтаж дверей в технических помещениях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</si>
  <si>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</si>
  <si>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</si>
  <si>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</si>
  <si>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</si>
  <si>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</si>
  <si>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</si>
  <si>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</si>
  <si>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</si>
  <si>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</si>
  <si>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</si>
  <si>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</si>
  <si>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</si>
  <si>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</si>
  <si>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</si>
  <si>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08.03</t>
  </si>
  <si>
    <t>Монтаж дверей в технических помещениях</t>
  </si>
  <si>
    <t>08.03.01</t>
  </si>
  <si>
    <t>08.03.01.00</t>
  </si>
  <si>
    <t>Работы:</t>
  </si>
  <si>
    <t>Установка доводчика</t>
  </si>
  <si>
    <t>шт</t>
  </si>
  <si>
    <t>Материалы:</t>
  </si>
  <si>
    <t>1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</si>
  <si>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</si>
  <si>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</si>
  <si>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</si>
  <si>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</si>
  <si>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2</t>
  </si>
  <si>
    <t>ДПС Оп 2080х1170 левая EIS30 RAL7024</t>
  </si>
  <si>
    <t>ДПС Оп 2080х1060 левая EIS30 RAL7024</t>
  </si>
  <si>
    <t>ДПС Оп 2080х1060 правая EIS30 RAL7024</t>
  </si>
  <si>
    <t>ДПС Оп 2080х1170 правая EI30 RAL7024</t>
  </si>
  <si>
    <t>Пена монтажная</t>
  </si>
  <si>
    <t>противопожарная</t>
  </si>
  <si>
    <t>баллон</t>
  </si>
  <si>
    <t>Устройство одностворчатой деревянной двери</t>
  </si>
  <si>
    <t>Дверной блок деревянный</t>
  </si>
  <si>
    <t>ДС 1Рл 21х8 ГПр RAL 7024</t>
  </si>
  <si>
    <t>профессиональная всесезонная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</si>
  <si>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</si>
  <si>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</si>
  <si>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</si>
  <si>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</si>
  <si>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</si>
  <si>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</si>
  <si>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</si>
  <si>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</si>
  <si>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</si>
  <si>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</si>
  <si>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</si>
  <si>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</si>
  <si>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</si>
  <si>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ГП-75.01.08.03 Секция 1_Монтаж дверей в технических помещениях №1</t>
  </si>
  <si>
    <t>a799ccc5-5015-11f1-9618-db392af1e994</t>
  </si>
  <si>
    <t>ГП-75.02.08.03 Секция 2_Монтаж дверей в технических помещениях №1</t>
  </si>
  <si>
    <t>a799cd4b-5015-11f1-9618-db392af1e994</t>
  </si>
  <si>
    <t>ГП-75.03.08.03 Секция 3_Монтаж дверей в технических помещениях №1</t>
  </si>
  <si>
    <t>ad91f297-5015-11f1-9618-db392af1e994</t>
  </si>
  <si>
    <t>ГП-75.04.08.03 Секция 4_Монтаж дверей в технических помещениях №1</t>
  </si>
  <si>
    <t>a799cdd1-5015-11f1-9618-db392af1e994</t>
  </si>
  <si>
    <t>ГП-75.05.08.03 Секция 5_Монтаж дверей в технических помещениях №1</t>
  </si>
  <si>
    <t>ad91f211-5015-11f1-9618-db392af1e994</t>
  </si>
  <si>
    <t>ГП-75.06.08.03 Секция 6_Монтаж дверей в технических помещениях №1</t>
  </si>
  <si>
    <t>ad91f31d-5015-11f1-9618-db392af1e994</t>
  </si>
  <si>
    <t>ГП-75.07.08.03 Секция 7_Монтаж дверей в технических помещениях №1</t>
  </si>
  <si>
    <t>b3b6952a-5015-11f1-9618-db392af1e994</t>
  </si>
  <si>
    <t>ГП-75.08.08.03 Секция 8_Монтаж дверей в технических помещениях №1</t>
  </si>
  <si>
    <t>b3b694a4-5015-11f1-9618-db392af1e994</t>
  </si>
  <si>
    <t>ГП-75.09.08.03 Секция 9_Монтаж дверей в технических помещениях №1</t>
  </si>
  <si>
    <t>1d83c61f-5035-11f1-9618-db392af1e994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</si>
  <si>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</si>
  <si>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</si>
  <si>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</si>
  <si>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</si>
  <si>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</si>
  <si>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</si>
  <si>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>Проверка:</t>
  </si>
  <si>
    <t xml:space="preserve">Проверка: 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</si>
  <si>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Паркинг</t>
  </si>
  <si>
    <t>Локальный сметный расчет (ЛСР) №2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</si>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</sst>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u/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</cellStyleXfs>
  <cellXfs count="84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right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/>
    </xf>
    <xf numFmtId="4" fontId="7" fillId="4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1" fontId="6" fillId="5" borderId="5" xfId="0" applyNumberFormat="1" applyFont="1" applyFill="1" applyBorder="1" applyAlignment="1">
      <alignment horizontal="center" vertical="center"/>
    </xf>
    <xf numFmtId="4" fontId="6" fillId="5" borderId="5" xfId="0" applyNumberFormat="1" applyFont="1" applyFill="1" applyBorder="1" applyAlignment="1">
      <alignment horizontal="center" vertical="center"/>
    </xf>
    <xf numFmtId="4" fontId="6" fillId="5" borderId="5" xfId="0" applyNumberFormat="1" applyFont="1" applyFill="1" applyBorder="1" applyAlignment="1">
      <alignment horizontal="right" vertical="center"/>
    </xf>
    <xf numFmtId="164" fontId="6" fillId="5" borderId="5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4" fontId="7" fillId="6" borderId="5" xfId="0" applyNumberFormat="1" applyFont="1" applyFill="1" applyBorder="1" applyAlignment="1">
      <alignment horizontal="right" vertical="center"/>
    </xf>
    <xf numFmtId="0" fontId="6" fillId="6" borderId="5" xfId="0" applyFont="1" applyFill="1" applyBorder="1" applyAlignment="1">
      <alignment horizontal="right" vertical="center"/>
    </xf>
    <xf numFmtId="0" fontId="6" fillId="7" borderId="5" xfId="0" applyFont="1" applyFill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3" fillId="0" borderId="0" xfId="1" applyFont="1"/>
    <xf numFmtId="0" fontId="6" fillId="0" borderId="0" xfId="1" applyFont="1" applyAlignment="1">
      <alignment vertical="center"/>
    </xf>
    <xf numFmtId="165" fontId="6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6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7" fillId="6" borderId="7" xfId="0" applyNumberFormat="1" applyFont="1" applyFill="1" applyBorder="1" applyAlignment="1">
      <alignment horizontal="right" vertical="center"/>
    </xf>
    <xf numFmtId="0" fontId="7" fillId="7" borderId="7" xfId="0" applyFont="1" applyFill="1" applyBorder="1" applyAlignment="1">
      <alignment horizontal="center" vertical="center" wrapText="1"/>
    </xf>
    <xf numFmtId="4" fontId="7" fillId="7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4" fontId="7" fillId="0" borderId="8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6" borderId="7" xfId="0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6" fillId="6" borderId="7" xfId="0" applyFont="1" applyFill="1" applyBorder="1" applyAlignment="1">
      <alignment horizontal="right" vertical="center"/>
    </xf>
    <xf numFmtId="0" fontId="7" fillId="6" borderId="9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right" vertical="center"/>
    </xf>
  </cellXfs>
  <cellStyles count="6">
    <cellStyle name="Excel Built-in Normal" xfId="5" xr:uid="{6EEAB24D-22DC-457A-977A-1F7EB73D10D7}"/>
    <cellStyle name="Обычный" xfId="0" builtinId="0"/>
    <cellStyle name="Обычный 2" xfId="2" xr:uid="{D533C7A9-57E5-4220-BA69-CB644AA5389B}"/>
    <cellStyle name="Обычный 2 2" xfId="4" xr:uid="{DF6DB819-ADAD-4B62-9831-B9C8FFF39D8A}"/>
    <cellStyle name="Обычный 3" xfId="1" xr:uid="{A8D64712-72D6-432D-87D9-950C66078001}"/>
    <cellStyle name="Финансовый 2" xfId="3" xr:uid="{D00348B6-301D-4562-B446-1FD8B20F4346}"/>
  </cellStyles>
  <dxfs count="39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3D1503-12CC-4DE9-953C-4F7BA66FD136}" name="Р" displayName="Р" ref="A3:F7" totalsRowCount="1" headerRowDxfId="38" headerRowBorderDxfId="37" tableBorderDxfId="36" totalsRowBorderDxfId="35">
  <autoFilter ref="A3:F6" xr:uid="{EA3D1503-12CC-4DE9-953C-4F7BA66FD136}"/>
  <tableColumns count="6">
    <tableColumn id="1" xr3:uid="{3C77D14E-1099-48EB-9D72-05A8ABCDF56F}" name="Наименование" totalsRowLabel="Итог" dataDxfId="34" totalsRowDxfId="33"/>
    <tableColumn id="2" xr3:uid="{A4BA8E20-F2C7-48D1-994F-E765370E70D8}" name="Ед. изм." dataDxfId="32" totalsRowDxfId="31"/>
    <tableColumn id="3" xr3:uid="{3511DEF1-4A4B-4AEC-A8BF-993B9C891330}" name="Количество" dataDxfId="30" totalsRowDxfId="29"/>
    <tableColumn id="4" xr3:uid="{DE93E7BB-A8F8-433F-9D64-9192B2E8874D}" name="Цена за ед., руб" dataDxfId="28" totalsRowDxfId="27"/>
    <tableColumn id="5" xr3:uid="{E003D14A-D338-417E-901B-DEC912DB4A16}" name="Сумма, руб" totalsRowFunction="sum" dataDxfId="26" totalsRowDxfId="25">
      <calculatedColumnFormula>ROUND(Р[[#This Row],[Количество]]*Р[[#This Row],[Цена за ед., руб]],2)</calculatedColumnFormula>
    </tableColumn>
    <tableColumn id="6" xr3:uid="{C61C5101-BB21-4CA8-9DFC-E6BF7BA1B4BF}" name="Примечание" dataDxfId="24" totalsRow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DBCF65-D1EA-4FFB-8E1B-DCEBC4CBC1E6}" name="М" displayName="М" ref="A3:I12" totalsRowCount="1" headerRowDxfId="22" headerRowBorderDxfId="21" tableBorderDxfId="20" totalsRowBorderDxfId="19">
  <autoFilter ref="A3:I11" xr:uid="{22DBCF65-D1EA-4FFB-8E1B-DCEBC4CBC1E6}"/>
  <tableColumns count="9">
    <tableColumn id="1" xr3:uid="{0B1232D7-9E8C-40A6-8935-8E0C4D900FB0}" name="Наим." totalsRowLabel="Итог" dataDxfId="18" totalsRowDxfId="17"/>
    <tableColumn id="2" xr3:uid="{AC9E86A9-C087-4ABB-B720-6431ECC48F81}" name="Артикул, марка, произв." dataDxfId="16" totalsRowDxfId="15"/>
    <tableColumn id="3" xr3:uid="{3FA54577-4A76-46BC-A38D-7738212E047B}" name="Хар-ка" dataDxfId="14" totalsRowDxfId="13"/>
    <tableColumn id="4" xr3:uid="{677C4F68-FA7F-4EF3-8147-35FCF8EE2CCF}" name="Ед. изм." dataDxfId="12" totalsRowDxfId="11"/>
    <tableColumn id="5" xr3:uid="{A40FFEF2-E8E0-4909-B5D9-C3F20170C87A}" name="Количество" dataDxfId="10" totalsRowDxfId="9"/>
    <tableColumn id="6" xr3:uid="{FA061993-446E-4BE7-B3B1-BFE8F65D2163}" name="Цена за ед., руб" dataDxfId="8" totalsRowDxfId="7"/>
    <tableColumn id="7" xr3:uid="{AC41E9B3-9CBF-43D8-B70B-8FAEBD818EE5}" name="Сумма, руб" totalsRowFunction="sum" dataDxfId="6" totalsRowDxfId="5">
      <calculatedColumnFormula>ROUND(М[[#This Row],[Количество]]*М[[#This Row],[Цена за ед., руб]],2)</calculatedColumnFormula>
    </tableColumn>
    <tableColumn id="8" xr3:uid="{CC3D8D27-4B02-4E97-A300-009A1155858F}" name="Прим." dataDxfId="4" totalsRowDxfId="3"/>
    <tableColumn id="9" xr3:uid="{490CDD12-377D-4203-8497-716102128D16}" name="Форма закупа" dataDxfId="2" totalsRow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L40"/>
  <sheetViews>
    <sheetView tabSelected="1" workbookViewId="0">
      <pane ySplit="7" topLeftCell="A8" activePane="bottomLeft" state="frozen"/>
      <selection pane="bottomLeft" activeCell="A37" sqref="A37:L37"/>
    </sheetView>
  </sheetViews>
  <sheetFormatPr defaultColWidth="10.5" defaultRowHeight="11.45" customHeight="1" outlineLevelRow="4" x14ac:dyDescent="0.2"/>
  <cols>
    <col min="1" max="1" width="9.83203125" style="20" customWidth="1"/>
    <col min="2" max="2" width="36" style="20" customWidth="1"/>
    <col min="3" max="3" width="17.5" style="20" customWidth="1"/>
    <col min="4" max="4" width="20" style="20" customWidth="1"/>
    <col min="5" max="5" width="10" style="20" customWidth="1"/>
    <col min="6" max="6" width="9.6640625" style="21" customWidth="1"/>
    <col min="7" max="7" width="10.5" style="21" customWidth="1"/>
    <col min="8" max="8" width="14.6640625" style="21" customWidth="1"/>
    <col min="9" max="9" width="16" style="21" customWidth="1"/>
    <col min="10" max="10" width="17" style="20" customWidth="1"/>
    <col min="11" max="11" width="30.1640625" style="20" customWidth="1"/>
    <col min="12" max="12" width="23.33203125" style="20" customWidth="1"/>
    <col min="13" max="16384" width="10.5" style="22"/>
  </cols>
  <sheetData>
    <row r="1" spans="1:12" ht="11.1" customHeight="1" x14ac:dyDescent="0.2"/>
    <row r="2" spans="1:12" ht="11.1" customHeight="1" x14ac:dyDescent="0.2">
      <c r="B2" s="67" t="s">
        <v>80</v>
      </c>
      <c r="C2" s="67"/>
      <c r="D2" s="67"/>
      <c r="E2" s="67"/>
      <c r="F2" s="67"/>
      <c r="G2" s="67"/>
      <c r="H2" s="67"/>
      <c r="I2" s="67"/>
      <c r="J2" s="67"/>
    </row>
    <row r="3" spans="1:12" ht="11.25" customHeight="1" x14ac:dyDescent="0.2">
      <c r="B3" s="66" t="s">
        <v>79</v>
      </c>
      <c r="C3" s="66"/>
      <c r="D3" s="66"/>
      <c r="E3" s="66"/>
      <c r="F3" s="66"/>
      <c r="G3" s="66"/>
      <c r="H3" s="66"/>
      <c r="I3" s="66"/>
      <c r="J3" s="66"/>
      <c r="K3" s="66"/>
    </row>
    <row r="4" spans="1:12" ht="11.25" customHeight="1" x14ac:dyDescent="0.2">
      <c r="B4" s="66" t="s">
        <v>0</v>
      </c>
      <c r="C4" s="66"/>
      <c r="D4" s="66"/>
      <c r="E4" s="66"/>
      <c r="F4" s="66"/>
      <c r="G4" s="66"/>
      <c r="H4" s="66"/>
      <c r="I4" s="66"/>
      <c r="J4" s="66"/>
      <c r="K4" s="66"/>
    </row>
    <row r="5" spans="1:12" ht="11.1" customHeight="1" x14ac:dyDescent="0.2"/>
    <row r="6" spans="1:12" ht="11.1" customHeight="1" x14ac:dyDescent="0.2">
      <c r="A6" s="70" t="s">
        <v>1</v>
      </c>
      <c r="B6" s="70" t="s">
        <v>2</v>
      </c>
      <c r="C6" s="75" t="s">
        <v>3</v>
      </c>
      <c r="D6" s="77" t="s">
        <v>4</v>
      </c>
      <c r="E6" s="70" t="s">
        <v>5</v>
      </c>
      <c r="F6" s="72" t="s">
        <v>6</v>
      </c>
      <c r="G6" s="68" t="s">
        <v>7</v>
      </c>
      <c r="H6" s="70" t="s">
        <v>8</v>
      </c>
      <c r="I6" s="72" t="s">
        <v>9</v>
      </c>
      <c r="J6" s="72" t="s">
        <v>10</v>
      </c>
      <c r="K6" s="70" t="s">
        <v>11</v>
      </c>
      <c r="L6" s="72" t="s">
        <v>12</v>
      </c>
    </row>
    <row r="7" spans="1:12" ht="11.1" customHeight="1" x14ac:dyDescent="0.2">
      <c r="A7" s="71"/>
      <c r="B7" s="71"/>
      <c r="C7" s="76"/>
      <c r="D7" s="78"/>
      <c r="E7" s="71"/>
      <c r="F7" s="73"/>
      <c r="G7" s="69"/>
      <c r="H7" s="71"/>
      <c r="I7" s="73"/>
      <c r="J7" s="73"/>
      <c r="K7" s="71"/>
      <c r="L7" s="73"/>
    </row>
    <row r="8" spans="1:12" ht="11.1" customHeight="1" x14ac:dyDescent="0.2">
      <c r="A8" s="23" t="s">
        <v>13</v>
      </c>
      <c r="B8" s="24" t="s">
        <v>14</v>
      </c>
      <c r="C8" s="25"/>
      <c r="D8" s="25"/>
      <c r="E8" s="23"/>
      <c r="F8" s="23"/>
      <c r="G8" s="23"/>
      <c r="H8" s="23"/>
      <c r="I8" s="26"/>
      <c r="J8" s="27"/>
      <c r="K8" s="25"/>
      <c r="L8" s="25"/>
    </row>
    <row r="9" spans="1:12" ht="23.1" customHeight="1" outlineLevel="1" x14ac:dyDescent="0.2">
      <c r="A9" s="28" t="s">
        <v>15</v>
      </c>
      <c r="B9" s="29" t="s">
        <v>16</v>
      </c>
      <c r="C9" s="30"/>
      <c r="D9" s="30"/>
      <c r="E9" s="28"/>
      <c r="F9" s="28"/>
      <c r="G9" s="28"/>
      <c r="H9" s="28"/>
      <c r="I9" s="31"/>
      <c r="J9" s="32">
        <f>SUM($J$10)</f>
        <v>0</v>
      </c>
      <c r="K9" s="30"/>
      <c r="L9" s="30"/>
    </row>
    <row r="10" spans="1:12" ht="23.1" customHeight="1" outlineLevel="2" x14ac:dyDescent="0.2">
      <c r="A10" s="33" t="s">
        <v>17</v>
      </c>
      <c r="B10" s="34" t="s">
        <v>16</v>
      </c>
      <c r="C10" s="35"/>
      <c r="D10" s="35"/>
      <c r="E10" s="33"/>
      <c r="F10" s="33"/>
      <c r="G10" s="36"/>
      <c r="H10" s="36"/>
      <c r="I10" s="37"/>
      <c r="J10" s="38">
        <f>SUM($J$11)</f>
        <v>0</v>
      </c>
      <c r="K10" s="39"/>
      <c r="L10" s="39"/>
    </row>
    <row r="11" spans="1:12" ht="23.1" customHeight="1" outlineLevel="3" x14ac:dyDescent="0.2">
      <c r="A11" s="33" t="s">
        <v>18</v>
      </c>
      <c r="B11" s="34" t="s">
        <v>16</v>
      </c>
      <c r="C11" s="35"/>
      <c r="D11" s="35"/>
      <c r="E11" s="33"/>
      <c r="F11" s="33"/>
      <c r="G11" s="36"/>
      <c r="H11" s="36"/>
      <c r="I11" s="37"/>
      <c r="J11" s="38">
        <f>SUM($J$26,$J$24,$J$18,$J$16,$J$14,$J$12)</f>
        <v>0</v>
      </c>
      <c r="K11" s="39"/>
      <c r="L11" s="39"/>
    </row>
    <row r="12" spans="1:12" ht="11.1" customHeight="1" outlineLevel="4" x14ac:dyDescent="0.2">
      <c r="A12" s="40"/>
      <c r="B12" s="34" t="s">
        <v>19</v>
      </c>
      <c r="C12" s="36"/>
      <c r="D12" s="36"/>
      <c r="E12" s="36"/>
      <c r="F12" s="36"/>
      <c r="G12" s="36"/>
      <c r="H12" s="36"/>
      <c r="I12" s="37"/>
      <c r="J12" s="41">
        <f>SUM($J$13)</f>
        <v>0</v>
      </c>
      <c r="K12" s="42"/>
      <c r="L12" s="42"/>
    </row>
    <row r="13" spans="1:12" ht="11.1" customHeight="1" outlineLevel="4" x14ac:dyDescent="0.2">
      <c r="A13" s="43"/>
      <c r="B13" s="44" t="s">
        <v>20</v>
      </c>
      <c r="C13" s="45"/>
      <c r="D13" s="45"/>
      <c r="E13" s="43" t="s">
        <v>21</v>
      </c>
      <c r="F13" s="43"/>
      <c r="G13" s="46">
        <v>4</v>
      </c>
      <c r="H13" s="46">
        <f>SUM($G$13:$G$13)</f>
        <v>4</v>
      </c>
      <c r="I13" s="47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8">
        <f>ROUND($H$13*$I$13,2)</f>
        <v>0</v>
      </c>
      <c r="K13" s="45"/>
      <c r="L13" s="45"/>
    </row>
    <row r="14" spans="1:12" ht="11.1" customHeight="1" outlineLevel="4" x14ac:dyDescent="0.2">
      <c r="A14" s="40"/>
      <c r="B14" s="34" t="s">
        <v>22</v>
      </c>
      <c r="C14" s="36"/>
      <c r="D14" s="36"/>
      <c r="E14" s="36"/>
      <c r="F14" s="36"/>
      <c r="G14" s="36"/>
      <c r="H14" s="36"/>
      <c r="I14" s="37"/>
      <c r="J14" s="41">
        <f>SUM($J$15)</f>
        <v>0</v>
      </c>
      <c r="K14" s="42"/>
      <c r="L14" s="42"/>
    </row>
    <row r="15" spans="1:12" ht="35.1" customHeight="1" outlineLevel="4" x14ac:dyDescent="0.2">
      <c r="A15" s="43" t="s">
        <v>23</v>
      </c>
      <c r="B15" s="44" t="s">
        <v>24</v>
      </c>
      <c r="C15" s="45"/>
      <c r="D15" s="45" t="s">
        <v>25</v>
      </c>
      <c r="E15" s="43" t="s">
        <v>21</v>
      </c>
      <c r="F15" s="43"/>
      <c r="G15" s="46">
        <v>4</v>
      </c>
      <c r="H15" s="46">
        <f>SUM($G$15:$G$15)</f>
        <v>4</v>
      </c>
      <c r="I15" s="47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48">
        <f>ROUND($H$15*$I$15,2)</f>
        <v>0</v>
      </c>
      <c r="K15" s="45"/>
      <c r="L15" s="4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11.1" customHeight="1" outlineLevel="4" x14ac:dyDescent="0.2">
      <c r="A16" s="40"/>
      <c r="B16" s="34" t="s">
        <v>19</v>
      </c>
      <c r="C16" s="36"/>
      <c r="D16" s="36"/>
      <c r="E16" s="36"/>
      <c r="F16" s="36"/>
      <c r="G16" s="36"/>
      <c r="H16" s="36"/>
      <c r="I16" s="37"/>
      <c r="J16" s="41">
        <f>SUM($J$17)</f>
        <v>0</v>
      </c>
      <c r="K16" s="42"/>
      <c r="L16" s="42"/>
    </row>
    <row r="17" spans="1:12" ht="23.1" customHeight="1" outlineLevel="4" x14ac:dyDescent="0.2">
      <c r="A17" s="43"/>
      <c r="B17" s="44" t="s">
        <v>26</v>
      </c>
      <c r="C17" s="45"/>
      <c r="D17" s="45"/>
      <c r="E17" s="43" t="s">
        <v>21</v>
      </c>
      <c r="F17" s="43"/>
      <c r="G17" s="46">
        <v>4</v>
      </c>
      <c r="H17" s="46">
        <f>SUM($G$17:$G$17)</f>
        <v>4</v>
      </c>
      <c r="I17" s="47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48">
        <f>ROUND($H$17*$I$17,2)</f>
        <v>0</v>
      </c>
      <c r="K17" s="45"/>
      <c r="L17" s="45"/>
    </row>
    <row r="18" spans="1:12" ht="11.1" customHeight="1" outlineLevel="4" x14ac:dyDescent="0.2">
      <c r="A18" s="40"/>
      <c r="B18" s="34" t="s">
        <v>22</v>
      </c>
      <c r="C18" s="36"/>
      <c r="D18" s="36"/>
      <c r="E18" s="36"/>
      <c r="F18" s="36"/>
      <c r="G18" s="36"/>
      <c r="H18" s="36"/>
      <c r="I18" s="37"/>
      <c r="J18" s="41">
        <f>SUM($J$19:$J$23)</f>
        <v>0</v>
      </c>
      <c r="K18" s="42"/>
      <c r="L18" s="42"/>
    </row>
    <row r="19" spans="1:12" ht="35.1" customHeight="1" outlineLevel="4" x14ac:dyDescent="0.2">
      <c r="A19" s="43">
        <v>1</v>
      </c>
      <c r="B19" s="44" t="s">
        <v>27</v>
      </c>
      <c r="C19" s="45"/>
      <c r="D19" s="45" t="s">
        <v>29</v>
      </c>
      <c r="E19" s="43" t="s">
        <v>21</v>
      </c>
      <c r="F19" s="43"/>
      <c r="G19" s="46">
        <v>1</v>
      </c>
      <c r="H19" s="46">
        <f>SUM($G$19:$G$19)</f>
        <v>1</v>
      </c>
      <c r="I19" s="47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48">
        <f>ROUND($H$19*$I$19,2)</f>
        <v>0</v>
      </c>
      <c r="K19" s="45"/>
      <c r="L19" s="4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35.1" customHeight="1" outlineLevel="4" x14ac:dyDescent="0.2">
      <c r="A20" s="43">
        <v>2</v>
      </c>
      <c r="B20" s="44" t="s">
        <v>27</v>
      </c>
      <c r="C20" s="45"/>
      <c r="D20" s="45" t="s">
        <v>30</v>
      </c>
      <c r="E20" s="43" t="s">
        <v>21</v>
      </c>
      <c r="F20" s="43"/>
      <c r="G20" s="46">
        <v>1</v>
      </c>
      <c r="H20" s="46">
        <f>SUM($G$20:$G$20)</f>
        <v>1</v>
      </c>
      <c r="I20" s="47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48">
        <f>ROUND($H$20*$I$20,2)</f>
        <v>0</v>
      </c>
      <c r="K20" s="45"/>
      <c r="L20" s="4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35.1" customHeight="1" outlineLevel="4" x14ac:dyDescent="0.2">
      <c r="A21" s="43">
        <v>3</v>
      </c>
      <c r="B21" s="44" t="s">
        <v>27</v>
      </c>
      <c r="C21" s="45"/>
      <c r="D21" s="45" t="s">
        <v>31</v>
      </c>
      <c r="E21" s="43" t="s">
        <v>21</v>
      </c>
      <c r="F21" s="43"/>
      <c r="G21" s="46">
        <v>1</v>
      </c>
      <c r="H21" s="46">
        <f>SUM($G$21:$G$21)</f>
        <v>1</v>
      </c>
      <c r="I21" s="47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48">
        <f>ROUND($H$21*$I$21,2)</f>
        <v>0</v>
      </c>
      <c r="K21" s="45"/>
      <c r="L21" s="45" t="str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Закупка подрядчик</v>
      </c>
    </row>
    <row r="22" spans="1:12" ht="35.1" customHeight="1" outlineLevel="4" x14ac:dyDescent="0.2">
      <c r="A22" s="43">
        <v>4</v>
      </c>
      <c r="B22" s="44" t="s">
        <v>27</v>
      </c>
      <c r="C22" s="45"/>
      <c r="D22" s="45" t="s">
        <v>32</v>
      </c>
      <c r="E22" s="43" t="s">
        <v>21</v>
      </c>
      <c r="F22" s="43"/>
      <c r="G22" s="46">
        <v>1</v>
      </c>
      <c r="H22" s="46">
        <f>SUM($G$22:$G$22)</f>
        <v>1</v>
      </c>
      <c r="I22" s="47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48">
        <f>ROUND($H$22*$I$22,2)</f>
        <v>0</v>
      </c>
      <c r="K22" s="45"/>
      <c r="L22" s="45" t="str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Закупка подрядчик</v>
      </c>
    </row>
    <row r="23" spans="1:12" ht="11.1" customHeight="1" outlineLevel="4" x14ac:dyDescent="0.2">
      <c r="A23" s="43">
        <v>5</v>
      </c>
      <c r="B23" s="44" t="s">
        <v>33</v>
      </c>
      <c r="C23" s="45"/>
      <c r="D23" s="45" t="s">
        <v>34</v>
      </c>
      <c r="E23" s="43" t="s">
        <v>35</v>
      </c>
      <c r="F23" s="49">
        <v>0.67</v>
      </c>
      <c r="G23" s="46">
        <v>3</v>
      </c>
      <c r="H23" s="46">
        <f>SUM($G$23:$G$23)</f>
        <v>3</v>
      </c>
      <c r="I23" s="47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48">
        <f>ROUND($H$23*$I$23,2)</f>
        <v>0</v>
      </c>
      <c r="K23" s="45"/>
      <c r="L23" s="45" t="str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Закупка подрядчик</v>
      </c>
    </row>
    <row r="24" spans="1:12" ht="11.1" customHeight="1" outlineLevel="4" x14ac:dyDescent="0.2">
      <c r="A24" s="40"/>
      <c r="B24" s="34" t="s">
        <v>19</v>
      </c>
      <c r="C24" s="36"/>
      <c r="D24" s="36"/>
      <c r="E24" s="36"/>
      <c r="F24" s="36"/>
      <c r="G24" s="36"/>
      <c r="H24" s="36"/>
      <c r="I24" s="37"/>
      <c r="J24" s="41">
        <f>SUM($J$25)</f>
        <v>0</v>
      </c>
      <c r="K24" s="42"/>
      <c r="L24" s="42"/>
    </row>
    <row r="25" spans="1:12" ht="23.1" customHeight="1" outlineLevel="4" x14ac:dyDescent="0.2">
      <c r="A25" s="43"/>
      <c r="B25" s="44" t="s">
        <v>36</v>
      </c>
      <c r="C25" s="45"/>
      <c r="D25" s="45"/>
      <c r="E25" s="43" t="s">
        <v>21</v>
      </c>
      <c r="F25" s="43"/>
      <c r="G25" s="46">
        <v>1</v>
      </c>
      <c r="H25" s="46">
        <f>SUM($G$25:$G$25)</f>
        <v>1</v>
      </c>
      <c r="I25" s="47">
        <f t="array" ref="I25">INDEX(Р[Цена за ед., руб],MATCH(1,IF(($B25=Р[Наименование])*($K25=Р[Примечание]),{1},($B25=Р[Наименование])*($K25=Р[Примечание])),0))</f>
        <v>0</v>
      </c>
      <c r="J25" s="48">
        <f>ROUND($H$25*$I$25,2)</f>
        <v>0</v>
      </c>
      <c r="K25" s="45"/>
      <c r="L25" s="45"/>
    </row>
    <row r="26" spans="1:12" ht="11.1" customHeight="1" outlineLevel="4" x14ac:dyDescent="0.2">
      <c r="A26" s="40"/>
      <c r="B26" s="34" t="s">
        <v>22</v>
      </c>
      <c r="C26" s="36"/>
      <c r="D26" s="36"/>
      <c r="E26" s="36"/>
      <c r="F26" s="36"/>
      <c r="G26" s="36"/>
      <c r="H26" s="36"/>
      <c r="I26" s="37"/>
      <c r="J26" s="41">
        <f>SUM($J$27:$J$28)</f>
        <v>0</v>
      </c>
      <c r="K26" s="42"/>
      <c r="L26" s="42"/>
    </row>
    <row r="27" spans="1:12" ht="23.1" customHeight="1" outlineLevel="4" x14ac:dyDescent="0.2">
      <c r="A27" s="43" t="s">
        <v>23</v>
      </c>
      <c r="B27" s="44" t="s">
        <v>37</v>
      </c>
      <c r="C27" s="45"/>
      <c r="D27" s="45" t="s">
        <v>38</v>
      </c>
      <c r="E27" s="43" t="s">
        <v>21</v>
      </c>
      <c r="F27" s="43"/>
      <c r="G27" s="46">
        <v>1</v>
      </c>
      <c r="H27" s="46">
        <f>SUM($G$27:$G$27)</f>
        <v>1</v>
      </c>
      <c r="I27" s="47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48">
        <f>ROUND($H$27*$I$27,2)</f>
        <v>0</v>
      </c>
      <c r="K27" s="45"/>
      <c r="L27" s="45" t="str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Закупка подрядчик</v>
      </c>
    </row>
    <row r="28" spans="1:12" ht="23.1" customHeight="1" outlineLevel="4" x14ac:dyDescent="0.2">
      <c r="A28" s="43" t="s">
        <v>28</v>
      </c>
      <c r="B28" s="44" t="s">
        <v>33</v>
      </c>
      <c r="C28" s="45"/>
      <c r="D28" s="45" t="s">
        <v>39</v>
      </c>
      <c r="E28" s="43" t="s">
        <v>35</v>
      </c>
      <c r="F28" s="49">
        <v>0.67</v>
      </c>
      <c r="G28" s="46">
        <v>1</v>
      </c>
      <c r="H28" s="46">
        <f>SUM($G$28:$G$28)</f>
        <v>1</v>
      </c>
      <c r="I28" s="47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48">
        <f>ROUND($H$28*$I$28,2)</f>
        <v>0</v>
      </c>
      <c r="K28" s="45"/>
      <c r="L28" s="45" t="str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Закупка подрядчик</v>
      </c>
    </row>
    <row r="29" spans="1:12" ht="11.1" customHeight="1" x14ac:dyDescent="0.2">
      <c r="A29" s="50"/>
      <c r="B29" s="82" t="s">
        <v>81</v>
      </c>
      <c r="C29" s="83"/>
      <c r="D29" s="83"/>
      <c r="E29" s="83"/>
      <c r="F29" s="83"/>
      <c r="G29" s="83"/>
      <c r="H29" s="83"/>
      <c r="I29" s="79"/>
      <c r="J29" s="51">
        <f>$J$9</f>
        <v>0</v>
      </c>
      <c r="K29" s="52"/>
      <c r="L29" s="52"/>
    </row>
    <row r="30" spans="1:12" ht="11.1" customHeight="1" x14ac:dyDescent="0.2">
      <c r="A30" s="50"/>
      <c r="B30" s="82" t="s">
        <v>82</v>
      </c>
      <c r="C30" s="83"/>
      <c r="D30" s="83"/>
      <c r="E30" s="83"/>
      <c r="F30" s="83"/>
      <c r="G30" s="83"/>
      <c r="H30" s="83" t="s">
        <v>40</v>
      </c>
      <c r="I30" s="79"/>
      <c r="J30" s="51">
        <f>SUM($J$24,$J$16,$J$12)</f>
        <v>0</v>
      </c>
      <c r="K30" s="52"/>
      <c r="L30" s="52"/>
    </row>
    <row r="31" spans="1:12" ht="11.1" customHeight="1" x14ac:dyDescent="0.2">
      <c r="A31" s="50"/>
      <c r="B31" s="82" t="s">
        <v>83</v>
      </c>
      <c r="C31" s="83"/>
      <c r="D31" s="83"/>
      <c r="E31" s="83"/>
      <c r="F31" s="83"/>
      <c r="G31" s="83"/>
      <c r="H31" s="83" t="s">
        <v>41</v>
      </c>
      <c r="I31" s="79"/>
      <c r="J31" s="51">
        <f>SUM($J$26,$J$18,$J$14)</f>
        <v>0</v>
      </c>
      <c r="K31" s="52"/>
      <c r="L31" s="52"/>
    </row>
    <row r="32" spans="1:12" ht="11.1" customHeight="1" x14ac:dyDescent="0.2">
      <c r="A32" s="50"/>
      <c r="B32" s="82" t="s">
        <v>84</v>
      </c>
      <c r="C32" s="83"/>
      <c r="D32" s="83"/>
      <c r="E32" s="83"/>
      <c r="F32" s="83"/>
      <c r="G32" s="83"/>
      <c r="H32" s="83"/>
      <c r="I32" s="79"/>
      <c r="J32" s="61"/>
      <c r="K32" s="81"/>
      <c r="L32" s="52"/>
    </row>
    <row r="33" spans="1:12" ht="11.1" customHeight="1" x14ac:dyDescent="0.2">
      <c r="A33" s="53"/>
      <c r="B33" s="62" t="s">
        <v>42</v>
      </c>
      <c r="C33" s="62"/>
      <c r="D33" s="62"/>
      <c r="E33" s="62"/>
      <c r="F33" s="62"/>
      <c r="G33" s="62"/>
      <c r="H33" s="62"/>
      <c r="I33" s="63"/>
      <c r="J33" s="63"/>
      <c r="K33" s="62"/>
      <c r="L33" s="53"/>
    </row>
    <row r="34" spans="1:12" ht="11.1" customHeight="1" x14ac:dyDescent="0.2">
      <c r="B34" s="64"/>
      <c r="C34" s="64"/>
      <c r="D34" s="64"/>
      <c r="E34" s="64"/>
      <c r="F34" s="64"/>
      <c r="G34" s="64"/>
      <c r="H34" s="64"/>
      <c r="I34" s="65"/>
      <c r="J34" s="65"/>
      <c r="K34" s="64"/>
    </row>
    <row r="36" spans="1:12" ht="11.45" customHeight="1" x14ac:dyDescent="0.2">
      <c r="A36" s="54" t="s">
        <v>72</v>
      </c>
      <c r="B36" s="55"/>
      <c r="C36" s="56"/>
      <c r="D36" s="56"/>
      <c r="E36" s="56"/>
      <c r="F36" s="56"/>
      <c r="G36" s="57"/>
      <c r="H36" s="56"/>
      <c r="I36" s="56"/>
    </row>
    <row r="37" spans="1:12" ht="36.75" customHeight="1" x14ac:dyDescent="0.2">
      <c r="A37" s="74" t="s">
        <v>73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</row>
    <row r="38" spans="1:12" ht="11.45" customHeight="1" x14ac:dyDescent="0.2">
      <c r="A38" s="58" t="s">
        <v>74</v>
      </c>
      <c r="B38" s="58"/>
      <c r="C38" s="58"/>
      <c r="D38" s="58"/>
      <c r="E38" s="58"/>
      <c r="F38" s="58"/>
      <c r="G38" s="58"/>
      <c r="H38" s="58"/>
      <c r="I38" s="58"/>
    </row>
    <row r="39" spans="1:12" ht="11.45" customHeight="1" x14ac:dyDescent="0.2">
      <c r="A39" s="58" t="s">
        <v>75</v>
      </c>
      <c r="B39" s="58"/>
      <c r="C39" s="58"/>
      <c r="D39" s="58"/>
      <c r="E39" s="58"/>
      <c r="F39" s="58"/>
      <c r="G39" s="58"/>
      <c r="H39" s="58"/>
      <c r="I39" s="58"/>
    </row>
    <row r="40" spans="1:12" ht="11.45" customHeight="1" x14ac:dyDescent="0.2">
      <c r="A40" s="58" t="s">
        <v>76</v>
      </c>
      <c r="B40" s="58"/>
      <c r="C40" s="58"/>
      <c r="D40" s="58"/>
      <c r="E40" s="58"/>
      <c r="F40" s="58"/>
      <c r="G40" s="58"/>
      <c r="H40" s="58"/>
      <c r="I40" s="58"/>
    </row>
  </sheetData>
  <mergeCells count="22">
    <mergeCell ref="A37:L37"/>
    <mergeCell ref="A6:A7"/>
    <mergeCell ref="B6:B7"/>
    <mergeCell ref="C6:C7"/>
    <mergeCell ref="D6:D7"/>
    <mergeCell ref="E6:E7"/>
    <mergeCell ref="F6:F7"/>
    <mergeCell ref="K6:K7"/>
    <mergeCell ref="L6:L7"/>
    <mergeCell ref="B29:I29"/>
    <mergeCell ref="B30:I30"/>
    <mergeCell ref="B31:I31"/>
    <mergeCell ref="B32:I32"/>
    <mergeCell ref="B33:K33"/>
    <mergeCell ref="B34:K34"/>
    <mergeCell ref="B3:K3"/>
    <mergeCell ref="B4:K4"/>
    <mergeCell ref="B2:J2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8"/>
  <sheetViews>
    <sheetView workbookViewId="0">
      <pane ySplit="3" topLeftCell="A4" activePane="bottomLeft" state="frozen"/>
      <selection pane="bottomLeft" activeCell="D4" sqref="D4:D6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0" t="s">
        <v>43</v>
      </c>
      <c r="B1" s="80"/>
      <c r="C1" s="80"/>
      <c r="D1" s="80"/>
      <c r="E1" s="80"/>
      <c r="F1" s="80"/>
    </row>
    <row r="3" spans="1:6" ht="11.1" customHeight="1" x14ac:dyDescent="0.2">
      <c r="A3" s="8" t="s">
        <v>2</v>
      </c>
      <c r="B3" s="2" t="s">
        <v>5</v>
      </c>
      <c r="C3" s="2" t="s">
        <v>8</v>
      </c>
      <c r="D3" s="15" t="s">
        <v>9</v>
      </c>
      <c r="E3" s="15" t="s">
        <v>10</v>
      </c>
      <c r="F3" s="9" t="s">
        <v>11</v>
      </c>
    </row>
    <row r="4" spans="1:6" ht="11.1" customHeight="1" x14ac:dyDescent="0.2">
      <c r="A4" s="6" t="s">
        <v>20</v>
      </c>
      <c r="B4" s="3" t="s">
        <v>21</v>
      </c>
      <c r="C4" s="4">
        <v>4</v>
      </c>
      <c r="D4" s="16"/>
      <c r="E4" s="16">
        <f>ROUND(Р[[#This Row],[Количество]]*Р[[#This Row],[Цена за ед., руб]],2)</f>
        <v>0</v>
      </c>
      <c r="F4" s="7"/>
    </row>
    <row r="5" spans="1:6" ht="11.1" customHeight="1" x14ac:dyDescent="0.2">
      <c r="A5" s="6" t="s">
        <v>26</v>
      </c>
      <c r="B5" s="3" t="s">
        <v>21</v>
      </c>
      <c r="C5" s="4">
        <v>4</v>
      </c>
      <c r="D5" s="16"/>
      <c r="E5" s="16">
        <f>ROUND(Р[[#This Row],[Количество]]*Р[[#This Row],[Цена за ед., руб]],2)</f>
        <v>0</v>
      </c>
      <c r="F5" s="7"/>
    </row>
    <row r="6" spans="1:6" ht="11.1" customHeight="1" x14ac:dyDescent="0.2">
      <c r="A6" s="10" t="s">
        <v>36</v>
      </c>
      <c r="B6" s="11" t="s">
        <v>21</v>
      </c>
      <c r="C6" s="12">
        <v>1</v>
      </c>
      <c r="D6" s="16"/>
      <c r="E6" s="17">
        <f>ROUND(Р[[#This Row],[Количество]]*Р[[#This Row],[Цена за ед., руб]],2)</f>
        <v>0</v>
      </c>
      <c r="F6" s="14"/>
    </row>
    <row r="7" spans="1:6" ht="11.45" customHeight="1" x14ac:dyDescent="0.2">
      <c r="A7" s="10" t="s">
        <v>71</v>
      </c>
      <c r="B7" s="11"/>
      <c r="C7" s="13"/>
      <c r="D7" s="17"/>
      <c r="E7" s="17">
        <f>SUBTOTAL(109,Р[Сумма, руб])</f>
        <v>0</v>
      </c>
      <c r="F7" s="14"/>
    </row>
    <row r="8" spans="1:6" ht="11.45" customHeight="1" x14ac:dyDescent="0.2">
      <c r="D8" s="59" t="s">
        <v>77</v>
      </c>
      <c r="E8" s="60">
        <f>Р[[#Totals],[Сумма, руб]]-ЛСР!J30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3"/>
  <sheetViews>
    <sheetView workbookViewId="0">
      <pane ySplit="3" topLeftCell="A4" activePane="bottomLeft" state="frozen"/>
      <selection pane="bottomLeft" activeCell="G23" sqref="G23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0" t="s">
        <v>44</v>
      </c>
      <c r="B1" s="80"/>
      <c r="C1" s="80"/>
      <c r="D1" s="80"/>
      <c r="E1" s="80"/>
      <c r="F1" s="80"/>
      <c r="G1" s="80"/>
      <c r="H1" s="80"/>
    </row>
    <row r="2" spans="1:9" ht="11.1" customHeight="1" x14ac:dyDescent="0.2"/>
    <row r="3" spans="1:9" ht="23.1" customHeight="1" x14ac:dyDescent="0.2">
      <c r="A3" s="8" t="s">
        <v>45</v>
      </c>
      <c r="B3" s="18" t="s">
        <v>46</v>
      </c>
      <c r="C3" s="9" t="s">
        <v>47</v>
      </c>
      <c r="D3" s="2" t="s">
        <v>5</v>
      </c>
      <c r="E3" s="2" t="s">
        <v>8</v>
      </c>
      <c r="F3" s="15" t="s">
        <v>9</v>
      </c>
      <c r="G3" s="15" t="s">
        <v>10</v>
      </c>
      <c r="H3" s="2" t="s">
        <v>48</v>
      </c>
      <c r="I3" s="9" t="s">
        <v>49</v>
      </c>
    </row>
    <row r="4" spans="1:9" ht="11.1" customHeight="1" x14ac:dyDescent="0.2">
      <c r="A4" s="6" t="s">
        <v>37</v>
      </c>
      <c r="B4" s="5"/>
      <c r="C4" s="5" t="s">
        <v>38</v>
      </c>
      <c r="D4" s="3" t="s">
        <v>21</v>
      </c>
      <c r="E4" s="4">
        <v>1</v>
      </c>
      <c r="F4" s="16"/>
      <c r="G4" s="16">
        <f>ROUND(М[[#This Row],[Количество]]*М[[#This Row],[Цена за ед., руб]],2)</f>
        <v>0</v>
      </c>
      <c r="H4" s="5"/>
      <c r="I4" s="7" t="s">
        <v>50</v>
      </c>
    </row>
    <row r="5" spans="1:9" ht="23.1" customHeight="1" x14ac:dyDescent="0.2">
      <c r="A5" s="6" t="s">
        <v>27</v>
      </c>
      <c r="B5" s="5"/>
      <c r="C5" s="5" t="s">
        <v>29</v>
      </c>
      <c r="D5" s="3" t="s">
        <v>21</v>
      </c>
      <c r="E5" s="4">
        <v>1</v>
      </c>
      <c r="F5" s="16"/>
      <c r="G5" s="16">
        <f>ROUND(М[[#This Row],[Количество]]*М[[#This Row],[Цена за ед., руб]],2)</f>
        <v>0</v>
      </c>
      <c r="H5" s="5"/>
      <c r="I5" s="7" t="s">
        <v>50</v>
      </c>
    </row>
    <row r="6" spans="1:9" ht="23.1" customHeight="1" x14ac:dyDescent="0.2">
      <c r="A6" s="6" t="s">
        <v>27</v>
      </c>
      <c r="B6" s="5"/>
      <c r="C6" s="5" t="s">
        <v>30</v>
      </c>
      <c r="D6" s="3" t="s">
        <v>21</v>
      </c>
      <c r="E6" s="4">
        <v>1</v>
      </c>
      <c r="F6" s="16"/>
      <c r="G6" s="16">
        <f>ROUND(М[[#This Row],[Количество]]*М[[#This Row],[Цена за ед., руб]],2)</f>
        <v>0</v>
      </c>
      <c r="H6" s="5"/>
      <c r="I6" s="7" t="s">
        <v>50</v>
      </c>
    </row>
    <row r="7" spans="1:9" ht="23.1" customHeight="1" x14ac:dyDescent="0.2">
      <c r="A7" s="6" t="s">
        <v>27</v>
      </c>
      <c r="B7" s="5"/>
      <c r="C7" s="5" t="s">
        <v>31</v>
      </c>
      <c r="D7" s="3" t="s">
        <v>21</v>
      </c>
      <c r="E7" s="4">
        <v>1</v>
      </c>
      <c r="F7" s="16"/>
      <c r="G7" s="16">
        <f>ROUND(М[[#This Row],[Количество]]*М[[#This Row],[Цена за ед., руб]],2)</f>
        <v>0</v>
      </c>
      <c r="H7" s="5"/>
      <c r="I7" s="7" t="s">
        <v>50</v>
      </c>
    </row>
    <row r="8" spans="1:9" ht="23.1" customHeight="1" x14ac:dyDescent="0.2">
      <c r="A8" s="6" t="s">
        <v>27</v>
      </c>
      <c r="B8" s="5"/>
      <c r="C8" s="5" t="s">
        <v>32</v>
      </c>
      <c r="D8" s="3" t="s">
        <v>21</v>
      </c>
      <c r="E8" s="4">
        <v>1</v>
      </c>
      <c r="F8" s="16"/>
      <c r="G8" s="16">
        <f>ROUND(М[[#This Row],[Количество]]*М[[#This Row],[Цена за ед., руб]],2)</f>
        <v>0</v>
      </c>
      <c r="H8" s="5"/>
      <c r="I8" s="7" t="s">
        <v>50</v>
      </c>
    </row>
    <row r="9" spans="1:9" ht="23.1" customHeight="1" x14ac:dyDescent="0.2">
      <c r="A9" s="6" t="s">
        <v>24</v>
      </c>
      <c r="B9" s="5"/>
      <c r="C9" s="5" t="s">
        <v>25</v>
      </c>
      <c r="D9" s="3" t="s">
        <v>21</v>
      </c>
      <c r="E9" s="4">
        <v>4</v>
      </c>
      <c r="F9" s="16"/>
      <c r="G9" s="16">
        <f>ROUND(М[[#This Row],[Количество]]*М[[#This Row],[Цена за ед., руб]],2)</f>
        <v>0</v>
      </c>
      <c r="H9" s="5"/>
      <c r="I9" s="7" t="s">
        <v>50</v>
      </c>
    </row>
    <row r="10" spans="1:9" ht="11.1" customHeight="1" x14ac:dyDescent="0.2">
      <c r="A10" s="6" t="s">
        <v>33</v>
      </c>
      <c r="B10" s="5"/>
      <c r="C10" s="5" t="s">
        <v>34</v>
      </c>
      <c r="D10" s="3" t="s">
        <v>35</v>
      </c>
      <c r="E10" s="4">
        <v>3</v>
      </c>
      <c r="F10" s="16"/>
      <c r="G10" s="16">
        <f>ROUND(М[[#This Row],[Количество]]*М[[#This Row],[Цена за ед., руб]],2)</f>
        <v>0</v>
      </c>
      <c r="H10" s="5"/>
      <c r="I10" s="7" t="s">
        <v>50</v>
      </c>
    </row>
    <row r="11" spans="1:9" ht="23.1" customHeight="1" x14ac:dyDescent="0.2">
      <c r="A11" s="10" t="s">
        <v>33</v>
      </c>
      <c r="B11" s="19"/>
      <c r="C11" s="19" t="s">
        <v>39</v>
      </c>
      <c r="D11" s="11" t="s">
        <v>35</v>
      </c>
      <c r="E11" s="12">
        <v>1</v>
      </c>
      <c r="F11" s="16"/>
      <c r="G11" s="17">
        <f>ROUND(М[[#This Row],[Количество]]*М[[#This Row],[Цена за ед., руб]],2)</f>
        <v>0</v>
      </c>
      <c r="H11" s="19"/>
      <c r="I11" s="14" t="s">
        <v>50</v>
      </c>
    </row>
    <row r="12" spans="1:9" ht="11.45" customHeight="1" x14ac:dyDescent="0.2">
      <c r="A12" s="10" t="s">
        <v>71</v>
      </c>
      <c r="B12" s="19"/>
      <c r="C12" s="19"/>
      <c r="D12" s="11"/>
      <c r="E12" s="13"/>
      <c r="F12" s="17"/>
      <c r="G12" s="17">
        <f>SUBTOTAL(109,М[Сумма, руб])</f>
        <v>0</v>
      </c>
      <c r="H12" s="19"/>
      <c r="I12" s="14"/>
    </row>
    <row r="13" spans="1:9" ht="11.45" customHeight="1" x14ac:dyDescent="0.2">
      <c r="F13" s="59" t="s">
        <v>78</v>
      </c>
      <c r="G13" s="60">
        <f>М[[#Totals],[Сумма, руб]]-ЛСР!J31</f>
        <v>0</v>
      </c>
    </row>
  </sheetData>
  <mergeCells count="1">
    <mergeCell ref="A1:H1"/>
  </mergeCells>
  <conditionalFormatting sqref="C1:C1048576">
    <cfRule type="duplicateValues" dxfId="0" priority="1"/>
  </conditionalFormatting>
  <dataValidations count="1">
    <dataValidation type="list" errorStyle="information" allowBlank="1" showInputMessage="1" showErrorMessage="1" sqref="I3:I11" xr:uid="{1B2B2742-9409-4753-9B8F-1D6CFDA20307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10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51</v>
      </c>
      <c r="B1" s="1" t="s">
        <v>52</v>
      </c>
    </row>
    <row r="2" spans="1:2" ht="11.1" customHeight="1" x14ac:dyDescent="0.2">
      <c r="A2" s="1" t="s">
        <v>53</v>
      </c>
      <c r="B2" s="1" t="s">
        <v>54</v>
      </c>
    </row>
    <row r="3" spans="1:2" ht="11.1" customHeight="1" x14ac:dyDescent="0.2">
      <c r="A3" s="1" t="s">
        <v>55</v>
      </c>
      <c r="B3" s="1" t="s">
        <v>56</v>
      </c>
    </row>
    <row r="4" spans="1:2" ht="11.1" customHeight="1" x14ac:dyDescent="0.2">
      <c r="A4" s="1" t="s">
        <v>57</v>
      </c>
      <c r="B4" s="1" t="s">
        <v>58</v>
      </c>
    </row>
    <row r="5" spans="1:2" ht="11.1" customHeight="1" x14ac:dyDescent="0.2">
      <c r="A5" s="1" t="s">
        <v>59</v>
      </c>
      <c r="B5" s="1" t="s">
        <v>60</v>
      </c>
    </row>
    <row r="6" spans="1:2" ht="11.1" customHeight="1" x14ac:dyDescent="0.2">
      <c r="A6" s="1" t="s">
        <v>61</v>
      </c>
      <c r="B6" s="1" t="s">
        <v>62</v>
      </c>
    </row>
    <row r="7" spans="1:2" ht="11.1" customHeight="1" x14ac:dyDescent="0.2">
      <c r="A7" s="1" t="s">
        <v>63</v>
      </c>
      <c r="B7" s="1" t="s">
        <v>64</v>
      </c>
    </row>
    <row r="8" spans="1:2" ht="11.1" customHeight="1" x14ac:dyDescent="0.2">
      <c r="A8" s="1" t="s">
        <v>65</v>
      </c>
      <c r="B8" s="1" t="s">
        <v>66</v>
      </c>
    </row>
    <row r="9" spans="1:2" ht="11.1" customHeight="1" x14ac:dyDescent="0.2">
      <c r="A9" s="1" t="s">
        <v>67</v>
      </c>
      <c r="B9" s="1" t="s">
        <v>68</v>
      </c>
    </row>
    <row r="10" spans="1:2" ht="11.1" customHeight="1" x14ac:dyDescent="0.2">
      <c r="A10" s="1" t="s">
        <v>69</v>
      </c>
      <c r="B10" s="1" t="s">
        <v>70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2026-05-18T06:14:28Z</dcterms:modified>
</cp:coreProperties>
</file>