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2. Двери противопожарные\"/>
    </mc:Choice>
  </mc:AlternateContent>
  <xr:revisionPtr revIDLastSave="0" documentId="13_ncr:1_{00938F22-012D-4DA9-BDD1-5CB2AE7CC4B0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G10" i="3" l="1"/>
  <c r="G9" i="3"/>
  <c r="G8" i="3"/>
  <c r="G7" i="3"/>
  <c r="G6" i="3"/>
  <c r="G5" i="3"/>
  <c r="G4" i="3"/>
  <c r="H29" i="1" l="1"/>
  <c r="H28" i="1"/>
  <c r="H27" i="1"/>
  <c r="H26" i="1"/>
  <c r="H24" i="1"/>
  <c r="H22" i="1"/>
  <c r="H20" i="1"/>
  <c r="H18" i="1"/>
  <c r="H17" i="1"/>
  <c r="H16" i="1"/>
  <c r="H15" i="1"/>
  <c r="G13" i="1"/>
  <c r="H13" i="1" s="1"/>
  <c r="I13" i="1" l="1" a="1"/>
  <c r="I13" i="1" s="1"/>
  <c r="L15" i="1" a="1"/>
  <c r="L15" i="1" s="1"/>
  <c r="I15" i="1" a="1"/>
  <c r="I15" i="1" s="1"/>
  <c r="J15" i="1" s="1"/>
  <c r="L16" i="1" a="1"/>
  <c r="L16" i="1" s="1"/>
  <c r="I16" i="1" a="1"/>
  <c r="I16" i="1" s="1"/>
  <c r="J16" i="1" s="1"/>
  <c r="L17" i="1" a="1"/>
  <c r="L17" i="1" s="1"/>
  <c r="I17" i="1" a="1"/>
  <c r="I17" i="1" s="1"/>
  <c r="J17" i="1" s="1"/>
  <c r="L18" i="1" a="1"/>
  <c r="L18" i="1" s="1"/>
  <c r="I18" i="1" a="1"/>
  <c r="I18" i="1" s="1"/>
  <c r="J18" i="1" s="1"/>
  <c r="I20" i="1" a="1"/>
  <c r="I20" i="1" s="1"/>
  <c r="J20" i="1" s="1"/>
  <c r="J19" i="1" s="1"/>
  <c r="L22" i="1" a="1"/>
  <c r="L22" i="1" s="1"/>
  <c r="I22" i="1" a="1"/>
  <c r="I22" i="1" s="1"/>
  <c r="J22" i="1" s="1"/>
  <c r="J21" i="1" s="1"/>
  <c r="I24" i="1" a="1"/>
  <c r="I24" i="1" s="1"/>
  <c r="J24" i="1" s="1"/>
  <c r="J23" i="1" s="1"/>
  <c r="L26" i="1" a="1"/>
  <c r="L26" i="1" s="1"/>
  <c r="I26" i="1" a="1"/>
  <c r="I26" i="1" s="1"/>
  <c r="J26" i="1" s="1"/>
  <c r="L27" i="1" a="1"/>
  <c r="L27" i="1" s="1"/>
  <c r="I27" i="1" a="1"/>
  <c r="I27" i="1" s="1"/>
  <c r="L28" i="1" a="1"/>
  <c r="L28" i="1" s="1"/>
  <c r="I28" i="1" a="1"/>
  <c r="I28" i="1" s="1"/>
  <c r="L29" i="1" a="1"/>
  <c r="L29" i="1" s="1"/>
  <c r="I29" i="1" a="1"/>
  <c r="I29" i="1" s="1"/>
  <c r="J29" i="1" s="1"/>
  <c r="G11" i="3"/>
  <c r="G12" i="3" s="1"/>
  <c r="E6" i="2"/>
  <c r="E5" i="2"/>
  <c r="E4" i="2"/>
  <c r="J14" i="1" l="1"/>
  <c r="E7" i="2"/>
  <c r="J28" i="1"/>
  <c r="J27" i="1"/>
  <c r="J13" i="1"/>
  <c r="J12" i="1" s="1"/>
  <c r="J31" i="1" s="1"/>
  <c r="J25" i="1" l="1"/>
  <c r="J32" i="1" s="1"/>
  <c r="E8" i="2"/>
  <c r="G13" i="3"/>
  <c r="J11" i="1"/>
  <c r="J10" i="1" s="1"/>
  <c r="J9" i="1" s="1"/>
  <c r="J30" i="1" s="1"/>
</calcChain>
</file>

<file path=xl/sharedStrings.xml><?xml version="1.0" encoding="utf-8"?>
<sst xmlns="http://schemas.openxmlformats.org/spreadsheetml/2006/main" count="156" uniqueCount="84">
  <si>
    <t>Ведомость объемов работ и расхода материалов по работе: Монтаж протиповожарных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</si>
  <si>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</si>
  <si>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</si>
  <si>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</si>
  <si>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</si>
  <si>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</si>
  <si>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</si>
  <si>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</si>
  <si>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</si>
  <si>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</si>
  <si>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</si>
  <si>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</si>
  <si>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</si>
  <si>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</si>
  <si>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</si>
  <si>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08.02</t>
  </si>
  <si>
    <t>Монтаж протиповожарных дверей</t>
  </si>
  <si>
    <t>08.02.01</t>
  </si>
  <si>
    <t>Монтаж противопожарных дверей</t>
  </si>
  <si>
    <t>08.02.01.00</t>
  </si>
  <si>
    <t>Работы:</t>
  </si>
  <si>
    <t>Установка двустворчатой противопожарной двери</t>
  </si>
  <si>
    <t>шт</t>
  </si>
  <si>
    <t>Материалы:</t>
  </si>
  <si>
    <t>1</t>
  </si>
  <si>
    <t>Дверной блок противопожарный</t>
  </si>
  <si>
    <t>ДПСО Дп 2080х1460 левая EIW60 RAL7024</t>
  </si>
  <si>
    <t>2</t>
  </si>
  <si>
    <t>ДПС Дп 2080х1460 правая EIS60 RAL7024</t>
  </si>
  <si>
    <t>3</t>
  </si>
  <si>
    <t>ДПС Дп 2080х1460 левая EIS60 RAL7024</t>
  </si>
  <si>
    <t>4</t>
  </si>
  <si>
    <t>Пена монтажная</t>
  </si>
  <si>
    <t>противопожарная</t>
  </si>
  <si>
    <t>баллон</t>
  </si>
  <si>
    <t>Установка доводчика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</si>
  <si>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</si>
  <si>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</si>
  <si>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</si>
  <si>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ДПС Оп 2080х1060 левая EIS30 RAL7024</t>
  </si>
  <si>
    <t>ДПС Оп 1780х1010 левая EIS60 RAL7024</t>
  </si>
  <si>
    <t>ДПС Оп 1780х1010 правая EIS60 RAL7024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</si>
  <si>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</si>
  <si>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</si>
  <si>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</si>
  <si>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</si>
  <si>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</si>
  <si>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</si>
  <si>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</si>
  <si>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</si>
  <si>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</si>
  <si>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</si>
  <si>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</si>
  <si>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ГП-75.01.08.02 Секция 1_Монтаж протиповожарных дверей №1</t>
  </si>
  <si>
    <t>cb71ec31-5015-11f1-9618-db392af1e994</t>
  </si>
  <si>
    <t>ГП-75.02.08.02 Секция 2_Монтаж протиповожарных дверей №1</t>
  </si>
  <si>
    <t>cb71ecb7-5015-11f1-9618-db392af1e994</t>
  </si>
  <si>
    <t>ГП-75.03.08.02 Секция 3_Монтаж протиповожарных дверей №1</t>
  </si>
  <si>
    <t>cb71ed3d-5015-11f1-9618-db392af1e994</t>
  </si>
  <si>
    <t>ГП-75.04.08.02 Секция 4_Монтаж протиповожарных дверей №1</t>
  </si>
  <si>
    <t>d8281a8b-5015-11f1-9618-db392af1e994</t>
  </si>
  <si>
    <t>ГП-75.05.08.02 Секция 5_Монтаж протиповожарных дверей №1</t>
  </si>
  <si>
    <t>d1718f6c-5015-11f1-9618-db392af1e994</t>
  </si>
  <si>
    <t>ГП-75.06.08.02 Секция 6_Монтаж протиповожарных дверей №1</t>
  </si>
  <si>
    <t>d1718ff2-5015-11f1-9618-db392af1e994</t>
  </si>
  <si>
    <t>ГП-75.08.08.02 Секция 8_Монтаж протиповожарных дверей №1</t>
  </si>
  <si>
    <t>d828196f-5015-11f1-9618-db392af1e994</t>
  </si>
  <si>
    <t>ГП-75.07.08.02 Секция 7_Монтаж протиповожарных дверей №1</t>
  </si>
  <si>
    <t>d82818e9-5015-11f1-9618-db392af1e994</t>
  </si>
  <si>
    <t>ГП-75.09.08.02 Секция 9_Монтаж протиповожарных дверей №1</t>
  </si>
  <si>
    <t>0d2f59fe-5035-11f1-9618-db392af1e994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</si>
  <si>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</si>
  <si>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</si>
  <si>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</si>
  <si>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</si>
  <si>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</si>
  <si>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</si>
  <si>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>Проверка: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</si>
  <si>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Паркинг</t>
  </si>
  <si>
    <t>Локальный сметный расчет (ЛСР) №2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</si>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</sst>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9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4" fontId="5" fillId="2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4" fontId="5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right" vertical="center"/>
    </xf>
    <xf numFmtId="4" fontId="6" fillId="6" borderId="5" xfId="0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2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right" vertical="center"/>
    </xf>
    <xf numFmtId="0" fontId="5" fillId="7" borderId="5" xfId="0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5" borderId="5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1" fontId="5" fillId="8" borderId="5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" fontId="5" fillId="2" borderId="5" xfId="0" applyNumberFormat="1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6" fillId="0" borderId="8" xfId="0" applyFont="1" applyBorder="1" applyAlignment="1">
      <alignment horizontal="left" vertical="center" wrapText="1"/>
    </xf>
    <xf numFmtId="4" fontId="6" fillId="0" borderId="8" xfId="0" applyNumberFormat="1" applyFont="1" applyBorder="1" applyAlignment="1">
      <alignment horizontal="left" vertical="center" wrapText="1"/>
    </xf>
    <xf numFmtId="0" fontId="9" fillId="0" borderId="0" xfId="1" applyFont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6" borderId="7" xfId="0" applyFont="1" applyFill="1" applyBorder="1" applyAlignment="1">
      <alignment horizontal="right" vertical="center"/>
    </xf>
    <xf numFmtId="0" fontId="7" fillId="6" borderId="7" xfId="0" applyFont="1" applyFill="1" applyBorder="1" applyAlignment="1">
      <alignment horizontal="right" vertical="center"/>
    </xf>
    <xf numFmtId="0" fontId="6" fillId="7" borderId="7" xfId="0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6" borderId="7" xfId="0" applyFont="1" applyFill="1" applyBorder="1" applyAlignment="1">
      <alignment horizontal="right" vertical="center"/>
    </xf>
    <xf numFmtId="4" fontId="6" fillId="6" borderId="2" xfId="0" applyNumberFormat="1" applyFont="1" applyFill="1" applyBorder="1" applyAlignment="1">
      <alignment horizontal="right" vertical="center"/>
    </xf>
    <xf numFmtId="4" fontId="6" fillId="7" borderId="10" xfId="0" applyNumberFormat="1" applyFont="1" applyFill="1" applyBorder="1" applyAlignment="1">
      <alignment horizontal="center" vertical="center" wrapText="1"/>
    </xf>
    <xf numFmtId="4" fontId="6" fillId="6" borderId="13" xfId="0" applyNumberFormat="1" applyFont="1" applyFill="1" applyBorder="1" applyAlignment="1">
      <alignment horizontal="right" vertical="center"/>
    </xf>
    <xf numFmtId="0" fontId="6" fillId="6" borderId="9" xfId="0" applyFont="1" applyFill="1" applyBorder="1" applyAlignment="1">
      <alignment horizontal="right" vertical="center"/>
    </xf>
    <xf numFmtId="0" fontId="6" fillId="6" borderId="6" xfId="0" applyFont="1" applyFill="1" applyBorder="1" applyAlignment="1">
      <alignment horizontal="right" vertical="center"/>
    </xf>
    <xf numFmtId="0" fontId="7" fillId="6" borderId="9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right" vertical="center"/>
    </xf>
    <xf numFmtId="0" fontId="7" fillId="6" borderId="14" xfId="0" applyFont="1" applyFill="1" applyBorder="1" applyAlignment="1">
      <alignment horizontal="right" vertical="center"/>
    </xf>
  </cellXfs>
  <cellStyles count="6">
    <cellStyle name="Excel Built-in Normal" xfId="5" xr:uid="{98BFBC1E-291F-4763-96A5-05077E2EDB54}"/>
    <cellStyle name="Обычный" xfId="0" builtinId="0"/>
    <cellStyle name="Обычный 2" xfId="2" xr:uid="{227A95F7-3628-465E-96E6-008E61FB6CB9}"/>
    <cellStyle name="Обычный 2 2" xfId="4" xr:uid="{DB44F749-FD15-4C66-AC02-0D8E58E93426}"/>
    <cellStyle name="Обычный 3" xfId="1" xr:uid="{18D8DBF8-CFC7-4866-B5BA-AE5C58921638}"/>
    <cellStyle name="Финансовый 2" xfId="3" xr:uid="{0DDCA038-D9BF-4ED0-B920-54E13240DCC4}"/>
  </cellStyles>
  <dxfs count="41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8B5AD8-A1B5-488F-89DB-0616ACC57C9E}" name="Р" displayName="Р" ref="A3:F7" totalsRowCount="1" headerRowDxfId="40" headerRowBorderDxfId="39" tableBorderDxfId="38" totalsRowBorderDxfId="37">
  <autoFilter ref="A3:F6" xr:uid="{9F8B5AD8-A1B5-488F-89DB-0616ACC57C9E}"/>
  <tableColumns count="6">
    <tableColumn id="1" xr3:uid="{28AEF12A-2DC2-4A4E-8C24-F7C394311C2B}" name="Наименование" totalsRowLabel="Итог" dataDxfId="36" totalsRowDxfId="35"/>
    <tableColumn id="2" xr3:uid="{45699FFF-2D8E-4F1C-9549-C30F6FD21A9F}" name="Ед. изм." dataDxfId="34" totalsRowDxfId="33"/>
    <tableColumn id="3" xr3:uid="{3947B149-C919-4991-885F-94D5C338ABD5}" name="Количество" dataDxfId="32" totalsRowDxfId="31"/>
    <tableColumn id="4" xr3:uid="{E947A02F-B662-4538-8528-64250AE98A92}" name="Цена за ед., руб" dataDxfId="30" totalsRowDxfId="29"/>
    <tableColumn id="5" xr3:uid="{F35EA732-FEDB-49CE-BD77-383F19734572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53410EC6-727F-4E8D-BA9F-19C06108F131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1E0777-F44F-4482-94B3-307AE1E67AC3}" name="М" displayName="М" ref="A3:I12" totalsRowCount="1" headerRowDxfId="24" dataDxfId="22" totalsRowDxfId="20" headerRowBorderDxfId="23" tableBorderDxfId="21" totalsRowBorderDxfId="19">
  <autoFilter ref="A3:I11" xr:uid="{231E0777-F44F-4482-94B3-307AE1E67AC3}"/>
  <tableColumns count="9">
    <tableColumn id="1" xr3:uid="{2EBABAC1-3B9D-462D-910E-3A08C4FC8C27}" name="Наим." totalsRowLabel="Итог" dataDxfId="18" totalsRowDxfId="17"/>
    <tableColumn id="2" xr3:uid="{7624B7D0-86B9-4C80-B5CA-A30D5972DF81}" name="Артикул, марка, произв." dataDxfId="16" totalsRowDxfId="15"/>
    <tableColumn id="3" xr3:uid="{0FF07782-4B2F-4015-B2E5-DD7CFF9EC5E3}" name="Хар-ка" dataDxfId="14" totalsRowDxfId="13"/>
    <tableColumn id="4" xr3:uid="{3DB97245-DCC5-4D5B-8161-D525FC5E9E29}" name="Ед. изм." dataDxfId="12" totalsRowDxfId="11"/>
    <tableColumn id="5" xr3:uid="{7FE6B61F-C1B9-4845-A2AF-1E1221F29F4E}" name="Количество" dataDxfId="10" totalsRowDxfId="9"/>
    <tableColumn id="6" xr3:uid="{5606B6BE-568C-4692-BECA-3CB10D5B5A6B}" name="Цена за ед., руб" dataDxfId="8" totalsRowDxfId="7"/>
    <tableColumn id="7" xr3:uid="{B2A5541D-5071-4927-B9A4-31D449EE6886}" name="Сумма, руб" totalsRowFunction="sum" dataDxfId="6" totalsRowDxfId="5">
      <calculatedColumnFormula>ROUND(М[[#This Row],[Количество]]*М[[#This Row],[Цена за ед., руб]],2)</calculatedColumnFormula>
    </tableColumn>
    <tableColumn id="8" xr3:uid="{CBE05714-B68F-44A2-87B4-B8580BEF2A34}" name="Прим." dataDxfId="4" totalsRowDxfId="3"/>
    <tableColumn id="9" xr3:uid="{9AB7217A-C706-454E-A062-369B6B987241}" name="Форма закупа" dataDxfId="2" totalsRow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L41"/>
  <sheetViews>
    <sheetView tabSelected="1" workbookViewId="0">
      <pane ySplit="7" topLeftCell="A8" activePane="bottomLeft" state="frozen"/>
      <selection pane="bottomLeft" activeCell="J19" sqref="J19"/>
    </sheetView>
  </sheetViews>
  <sheetFormatPr defaultColWidth="10.5" defaultRowHeight="12.75" outlineLevelRow="4" x14ac:dyDescent="0.2"/>
  <cols>
    <col min="1" max="1" width="9.83203125" style="45" customWidth="1"/>
    <col min="2" max="2" width="41.33203125" style="45" customWidth="1"/>
    <col min="3" max="3" width="15.83203125" style="45" customWidth="1"/>
    <col min="4" max="4" width="22.5" style="45" customWidth="1"/>
    <col min="5" max="5" width="10" style="45" customWidth="1"/>
    <col min="6" max="6" width="9.6640625" style="57" customWidth="1"/>
    <col min="7" max="7" width="10.5" style="57" customWidth="1"/>
    <col min="8" max="8" width="14.6640625" style="57" customWidth="1"/>
    <col min="9" max="9" width="16" style="57" customWidth="1"/>
    <col min="10" max="10" width="17" style="45" customWidth="1"/>
    <col min="11" max="11" width="22.33203125" style="45" customWidth="1"/>
    <col min="12" max="12" width="23.33203125" style="45" customWidth="1"/>
    <col min="13" max="16384" width="10.5" style="46"/>
  </cols>
  <sheetData>
    <row r="2" spans="1:12" x14ac:dyDescent="0.2">
      <c r="B2" s="79" t="s">
        <v>79</v>
      </c>
      <c r="C2" s="79"/>
      <c r="D2" s="79"/>
      <c r="E2" s="79"/>
      <c r="F2" s="79"/>
      <c r="G2" s="79"/>
      <c r="H2" s="79"/>
      <c r="I2" s="79"/>
      <c r="J2" s="79"/>
      <c r="K2" s="79"/>
    </row>
    <row r="3" spans="1:12" ht="33.75" customHeight="1" x14ac:dyDescent="0.2">
      <c r="B3" s="78" t="s">
        <v>78</v>
      </c>
      <c r="C3" s="78"/>
      <c r="D3" s="78"/>
      <c r="E3" s="78"/>
      <c r="F3" s="78"/>
      <c r="G3" s="78"/>
      <c r="H3" s="78"/>
      <c r="I3" s="78"/>
      <c r="J3" s="78"/>
      <c r="K3" s="78"/>
    </row>
    <row r="4" spans="1:12" ht="33.75" customHeight="1" x14ac:dyDescent="0.2">
      <c r="B4" s="78" t="s">
        <v>0</v>
      </c>
      <c r="C4" s="78"/>
      <c r="D4" s="78"/>
      <c r="E4" s="78"/>
      <c r="F4" s="78"/>
      <c r="G4" s="78"/>
      <c r="H4" s="78"/>
      <c r="I4" s="78"/>
      <c r="J4" s="78"/>
      <c r="K4" s="78"/>
    </row>
    <row r="6" spans="1:12" x14ac:dyDescent="0.2">
      <c r="A6" s="72" t="s">
        <v>1</v>
      </c>
      <c r="B6" s="72" t="s">
        <v>2</v>
      </c>
      <c r="C6" s="74" t="s">
        <v>3</v>
      </c>
      <c r="D6" s="76" t="s">
        <v>4</v>
      </c>
      <c r="E6" s="72" t="s">
        <v>5</v>
      </c>
      <c r="F6" s="82" t="s">
        <v>6</v>
      </c>
      <c r="G6" s="80" t="s">
        <v>7</v>
      </c>
      <c r="H6" s="72" t="s">
        <v>8</v>
      </c>
      <c r="I6" s="82" t="s">
        <v>9</v>
      </c>
      <c r="J6" s="82" t="s">
        <v>10</v>
      </c>
      <c r="K6" s="72" t="s">
        <v>11</v>
      </c>
      <c r="L6" s="82" t="s">
        <v>12</v>
      </c>
    </row>
    <row r="7" spans="1:12" x14ac:dyDescent="0.2">
      <c r="A7" s="73"/>
      <c r="B7" s="73"/>
      <c r="C7" s="75"/>
      <c r="D7" s="77"/>
      <c r="E7" s="73"/>
      <c r="F7" s="83"/>
      <c r="G7" s="81"/>
      <c r="H7" s="73"/>
      <c r="I7" s="83"/>
      <c r="J7" s="83"/>
      <c r="K7" s="73"/>
      <c r="L7" s="83"/>
    </row>
    <row r="8" spans="1:12" x14ac:dyDescent="0.2">
      <c r="A8" s="25" t="s">
        <v>13</v>
      </c>
      <c r="B8" s="47" t="s">
        <v>14</v>
      </c>
      <c r="C8" s="24"/>
      <c r="D8" s="24"/>
      <c r="E8" s="25"/>
      <c r="F8" s="25"/>
      <c r="G8" s="25"/>
      <c r="H8" s="25"/>
      <c r="I8" s="62"/>
      <c r="J8" s="26"/>
      <c r="K8" s="24"/>
      <c r="L8" s="24"/>
    </row>
    <row r="9" spans="1:12" outlineLevel="1" x14ac:dyDescent="0.2">
      <c r="A9" s="28" t="s">
        <v>15</v>
      </c>
      <c r="B9" s="48" t="s">
        <v>16</v>
      </c>
      <c r="C9" s="27"/>
      <c r="D9" s="27"/>
      <c r="E9" s="28"/>
      <c r="F9" s="28"/>
      <c r="G9" s="28"/>
      <c r="H9" s="28"/>
      <c r="I9" s="63"/>
      <c r="J9" s="29">
        <f>SUM($J$10)</f>
        <v>0</v>
      </c>
      <c r="K9" s="27"/>
      <c r="L9" s="27"/>
    </row>
    <row r="10" spans="1:12" outlineLevel="2" x14ac:dyDescent="0.2">
      <c r="A10" s="31" t="s">
        <v>17</v>
      </c>
      <c r="B10" s="49" t="s">
        <v>18</v>
      </c>
      <c r="C10" s="30"/>
      <c r="D10" s="30"/>
      <c r="E10" s="31"/>
      <c r="F10" s="31"/>
      <c r="G10" s="35"/>
      <c r="H10" s="35"/>
      <c r="I10" s="36"/>
      <c r="J10" s="33">
        <f>SUM($J$11)</f>
        <v>0</v>
      </c>
      <c r="K10" s="34"/>
      <c r="L10" s="34"/>
    </row>
    <row r="11" spans="1:12" outlineLevel="3" x14ac:dyDescent="0.2">
      <c r="A11" s="31" t="s">
        <v>19</v>
      </c>
      <c r="B11" s="49" t="s">
        <v>18</v>
      </c>
      <c r="C11" s="30"/>
      <c r="D11" s="30"/>
      <c r="E11" s="31"/>
      <c r="F11" s="31"/>
      <c r="G11" s="35"/>
      <c r="H11" s="35"/>
      <c r="I11" s="36"/>
      <c r="J11" s="33">
        <f>SUM($J$25,$J$23,$J$21,$J$19,$J$14,$J$12)</f>
        <v>0</v>
      </c>
      <c r="K11" s="34"/>
      <c r="L11" s="34"/>
    </row>
    <row r="12" spans="1:12" outlineLevel="4" x14ac:dyDescent="0.2">
      <c r="A12" s="50"/>
      <c r="B12" s="49" t="s">
        <v>20</v>
      </c>
      <c r="C12" s="35"/>
      <c r="D12" s="35"/>
      <c r="E12" s="35"/>
      <c r="F12" s="35"/>
      <c r="G12" s="35"/>
      <c r="H12" s="35"/>
      <c r="I12" s="36"/>
      <c r="J12" s="37">
        <f>SUM($J$13)</f>
        <v>0</v>
      </c>
      <c r="K12" s="32"/>
      <c r="L12" s="32"/>
    </row>
    <row r="13" spans="1:12" ht="25.5" outlineLevel="4" x14ac:dyDescent="0.2">
      <c r="A13" s="39"/>
      <c r="B13" s="51" t="s">
        <v>21</v>
      </c>
      <c r="C13" s="38"/>
      <c r="D13" s="38"/>
      <c r="E13" s="39" t="s">
        <v>22</v>
      </c>
      <c r="F13" s="39"/>
      <c r="G13" s="59">
        <f>SUM(G15:G17)</f>
        <v>35</v>
      </c>
      <c r="H13" s="59">
        <f>SUM($G$13:$G$13)</f>
        <v>35</v>
      </c>
      <c r="I13" s="64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0">
        <f>ROUND($H$13*$I$13,2)</f>
        <v>0</v>
      </c>
      <c r="K13" s="38"/>
      <c r="L13" s="38"/>
    </row>
    <row r="14" spans="1:12" outlineLevel="4" x14ac:dyDescent="0.2">
      <c r="A14" s="50"/>
      <c r="B14" s="49" t="s">
        <v>23</v>
      </c>
      <c r="C14" s="35"/>
      <c r="D14" s="35"/>
      <c r="E14" s="35"/>
      <c r="F14" s="35"/>
      <c r="G14" s="35"/>
      <c r="H14" s="35"/>
      <c r="I14" s="36"/>
      <c r="J14" s="37">
        <f>SUM($J$15:$J$18)</f>
        <v>0</v>
      </c>
      <c r="K14" s="32"/>
      <c r="L14" s="32"/>
    </row>
    <row r="15" spans="1:12" ht="25.5" outlineLevel="4" x14ac:dyDescent="0.2">
      <c r="A15" s="39" t="s">
        <v>24</v>
      </c>
      <c r="B15" s="51" t="s">
        <v>25</v>
      </c>
      <c r="C15" s="38"/>
      <c r="D15" s="38" t="s">
        <v>26</v>
      </c>
      <c r="E15" s="39" t="s">
        <v>22</v>
      </c>
      <c r="F15" s="39"/>
      <c r="G15" s="59">
        <v>1</v>
      </c>
      <c r="H15" s="60">
        <f>SUM($G$15:$G$15)</f>
        <v>1</v>
      </c>
      <c r="I15" s="64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40">
        <f>ROUND($H$15*$I$15,2)</f>
        <v>0</v>
      </c>
      <c r="K15" s="38"/>
      <c r="L15" s="38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25.5" outlineLevel="4" x14ac:dyDescent="0.2">
      <c r="A16" s="39" t="s">
        <v>27</v>
      </c>
      <c r="B16" s="51" t="s">
        <v>25</v>
      </c>
      <c r="C16" s="38"/>
      <c r="D16" s="38" t="s">
        <v>28</v>
      </c>
      <c r="E16" s="39" t="s">
        <v>22</v>
      </c>
      <c r="F16" s="39"/>
      <c r="G16" s="59">
        <v>18</v>
      </c>
      <c r="H16" s="60">
        <f>SUM($G$16:$G$16)</f>
        <v>18</v>
      </c>
      <c r="I16" s="64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40">
        <f>ROUND($H$16*$I$16,2)</f>
        <v>0</v>
      </c>
      <c r="K16" s="38"/>
      <c r="L16" s="38" t="str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Закупка подрядчик</v>
      </c>
    </row>
    <row r="17" spans="1:12" ht="25.5" outlineLevel="4" x14ac:dyDescent="0.2">
      <c r="A17" s="39" t="s">
        <v>29</v>
      </c>
      <c r="B17" s="51" t="s">
        <v>25</v>
      </c>
      <c r="C17" s="38"/>
      <c r="D17" s="38" t="s">
        <v>30</v>
      </c>
      <c r="E17" s="39" t="s">
        <v>22</v>
      </c>
      <c r="F17" s="39"/>
      <c r="G17" s="59">
        <v>16</v>
      </c>
      <c r="H17" s="60">
        <f>SUM($G$17:$G$17)</f>
        <v>16</v>
      </c>
      <c r="I17" s="64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40">
        <f>ROUND($H$17*$I$17,2)</f>
        <v>0</v>
      </c>
      <c r="K17" s="38"/>
      <c r="L17" s="38" t="str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Закупка подрядчик</v>
      </c>
    </row>
    <row r="18" spans="1:12" outlineLevel="4" x14ac:dyDescent="0.2">
      <c r="A18" s="39" t="s">
        <v>31</v>
      </c>
      <c r="B18" s="51" t="s">
        <v>32</v>
      </c>
      <c r="C18" s="38"/>
      <c r="D18" s="38" t="s">
        <v>33</v>
      </c>
      <c r="E18" s="39" t="s">
        <v>34</v>
      </c>
      <c r="F18" s="58">
        <v>1</v>
      </c>
      <c r="G18" s="59">
        <v>35</v>
      </c>
      <c r="H18" s="60">
        <f>SUM($G$18:$G$18)</f>
        <v>35</v>
      </c>
      <c r="I18" s="64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40">
        <f>ROUND($H$18*$I$18,2)</f>
        <v>0</v>
      </c>
      <c r="K18" s="38"/>
      <c r="L18" s="38" t="str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Закупка подрядчик</v>
      </c>
    </row>
    <row r="19" spans="1:12" outlineLevel="4" x14ac:dyDescent="0.2">
      <c r="A19" s="50"/>
      <c r="B19" s="49" t="s">
        <v>20</v>
      </c>
      <c r="C19" s="35"/>
      <c r="D19" s="35"/>
      <c r="E19" s="35"/>
      <c r="F19" s="35"/>
      <c r="G19" s="35"/>
      <c r="H19" s="35"/>
      <c r="I19" s="36"/>
      <c r="J19" s="37">
        <f>SUM($J$20)</f>
        <v>0</v>
      </c>
      <c r="K19" s="32"/>
      <c r="L19" s="32"/>
    </row>
    <row r="20" spans="1:12" outlineLevel="4" x14ac:dyDescent="0.2">
      <c r="A20" s="39"/>
      <c r="B20" s="51" t="s">
        <v>35</v>
      </c>
      <c r="C20" s="38"/>
      <c r="D20" s="38"/>
      <c r="E20" s="39" t="s">
        <v>22</v>
      </c>
      <c r="F20" s="39"/>
      <c r="G20" s="59">
        <v>73</v>
      </c>
      <c r="H20" s="59">
        <f>SUM($G$20:$G$20)</f>
        <v>73</v>
      </c>
      <c r="I20" s="64">
        <f t="array" ref="I20">INDEX(Р[Цена за ед., руб],MATCH(1,IF(($B20=Р[Наименование])*($K20=Р[Примечание]),{1},($B20=Р[Наименование])*($K20=Р[Примечание])),0))</f>
        <v>0</v>
      </c>
      <c r="J20" s="40">
        <f>ROUND($H$20*$I$20,2)</f>
        <v>0</v>
      </c>
      <c r="K20" s="38"/>
      <c r="L20" s="38"/>
    </row>
    <row r="21" spans="1:12" outlineLevel="4" x14ac:dyDescent="0.2">
      <c r="A21" s="50"/>
      <c r="B21" s="49" t="s">
        <v>23</v>
      </c>
      <c r="C21" s="35"/>
      <c r="D21" s="35"/>
      <c r="E21" s="35"/>
      <c r="F21" s="35"/>
      <c r="G21" s="35"/>
      <c r="H21" s="35"/>
      <c r="I21" s="36"/>
      <c r="J21" s="37">
        <f>SUM($J$22)</f>
        <v>0</v>
      </c>
      <c r="K21" s="32"/>
      <c r="L21" s="32"/>
    </row>
    <row r="22" spans="1:12" ht="25.5" outlineLevel="4" x14ac:dyDescent="0.2">
      <c r="A22" s="39" t="s">
        <v>24</v>
      </c>
      <c r="B22" s="51" t="s">
        <v>36</v>
      </c>
      <c r="C22" s="38"/>
      <c r="D22" s="38" t="s">
        <v>37</v>
      </c>
      <c r="E22" s="39" t="s">
        <v>22</v>
      </c>
      <c r="F22" s="39"/>
      <c r="G22" s="59">
        <v>73</v>
      </c>
      <c r="H22" s="60">
        <f>SUM($G$22:$G$22)</f>
        <v>73</v>
      </c>
      <c r="I22" s="64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40">
        <f>ROUND($H$22*$I$22,2)</f>
        <v>0</v>
      </c>
      <c r="K22" s="38"/>
      <c r="L22" s="38" t="str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Закупка подрядчик</v>
      </c>
    </row>
    <row r="23" spans="1:12" outlineLevel="4" x14ac:dyDescent="0.2">
      <c r="A23" s="50"/>
      <c r="B23" s="49" t="s">
        <v>20</v>
      </c>
      <c r="C23" s="35"/>
      <c r="D23" s="35"/>
      <c r="E23" s="35"/>
      <c r="F23" s="35"/>
      <c r="G23" s="35"/>
      <c r="H23" s="35"/>
      <c r="I23" s="36"/>
      <c r="J23" s="37">
        <f>SUM($J$24)</f>
        <v>0</v>
      </c>
      <c r="K23" s="32"/>
      <c r="L23" s="32"/>
    </row>
    <row r="24" spans="1:12" ht="25.5" outlineLevel="4" x14ac:dyDescent="0.2">
      <c r="A24" s="39"/>
      <c r="B24" s="51" t="s">
        <v>38</v>
      </c>
      <c r="C24" s="38"/>
      <c r="D24" s="38"/>
      <c r="E24" s="39" t="s">
        <v>22</v>
      </c>
      <c r="F24" s="39"/>
      <c r="G24" s="59">
        <v>3</v>
      </c>
      <c r="H24" s="59">
        <f>SUM($G$24:$G$24)</f>
        <v>3</v>
      </c>
      <c r="I24" s="64">
        <f t="array" ref="I24">INDEX(Р[Цена за ед., руб],MATCH(1,IF(($B24=Р[Наименование])*($K24=Р[Примечание]),{1},($B24=Р[Наименование])*($K24=Р[Примечание])),0))</f>
        <v>0</v>
      </c>
      <c r="J24" s="40">
        <f>ROUND($H$24*$I$24,2)</f>
        <v>0</v>
      </c>
      <c r="K24" s="38"/>
      <c r="L24" s="38"/>
    </row>
    <row r="25" spans="1:12" outlineLevel="4" x14ac:dyDescent="0.2">
      <c r="A25" s="50"/>
      <c r="B25" s="49" t="s">
        <v>23</v>
      </c>
      <c r="C25" s="35"/>
      <c r="D25" s="35"/>
      <c r="E25" s="35"/>
      <c r="F25" s="35"/>
      <c r="G25" s="35"/>
      <c r="H25" s="35"/>
      <c r="I25" s="36"/>
      <c r="J25" s="37">
        <f>SUM($J$26:$J$29)</f>
        <v>0</v>
      </c>
      <c r="K25" s="32"/>
      <c r="L25" s="32"/>
    </row>
    <row r="26" spans="1:12" ht="25.5" outlineLevel="4" x14ac:dyDescent="0.2">
      <c r="A26" s="39">
        <v>1</v>
      </c>
      <c r="B26" s="51" t="s">
        <v>25</v>
      </c>
      <c r="C26" s="38"/>
      <c r="D26" s="38" t="s">
        <v>39</v>
      </c>
      <c r="E26" s="39" t="s">
        <v>22</v>
      </c>
      <c r="F26" s="39"/>
      <c r="G26" s="59">
        <v>1</v>
      </c>
      <c r="H26" s="60">
        <f>SUM($G$26:$G$26)</f>
        <v>1</v>
      </c>
      <c r="I26" s="64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40">
        <f>ROUND($H$26*$I$26,2)</f>
        <v>0</v>
      </c>
      <c r="K26" s="38"/>
      <c r="L26" s="38" t="str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Закупка подрядчик</v>
      </c>
    </row>
    <row r="27" spans="1:12" ht="25.5" outlineLevel="4" x14ac:dyDescent="0.2">
      <c r="A27" s="39">
        <v>2</v>
      </c>
      <c r="B27" s="51" t="s">
        <v>25</v>
      </c>
      <c r="C27" s="38"/>
      <c r="D27" s="38" t="s">
        <v>40</v>
      </c>
      <c r="E27" s="39" t="s">
        <v>22</v>
      </c>
      <c r="F27" s="39"/>
      <c r="G27" s="59">
        <v>1</v>
      </c>
      <c r="H27" s="60">
        <f>SUM($G$27:$G$27)</f>
        <v>1</v>
      </c>
      <c r="I27" s="64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40">
        <f>ROUND($H$27*$I$27,2)</f>
        <v>0</v>
      </c>
      <c r="K27" s="38"/>
      <c r="L27" s="38" t="str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Закупка подрядчик</v>
      </c>
    </row>
    <row r="28" spans="1:12" ht="25.5" outlineLevel="4" x14ac:dyDescent="0.2">
      <c r="A28" s="39">
        <v>3</v>
      </c>
      <c r="B28" s="51" t="s">
        <v>25</v>
      </c>
      <c r="C28" s="38"/>
      <c r="D28" s="38" t="s">
        <v>41</v>
      </c>
      <c r="E28" s="39" t="s">
        <v>22</v>
      </c>
      <c r="F28" s="39"/>
      <c r="G28" s="59">
        <v>1</v>
      </c>
      <c r="H28" s="60">
        <f>SUM($G$28:$G$28)</f>
        <v>1</v>
      </c>
      <c r="I28" s="64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40">
        <f>ROUND($H$28*$I$28,2)</f>
        <v>0</v>
      </c>
      <c r="K28" s="38"/>
      <c r="L28" s="38" t="str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Закупка подрядчик</v>
      </c>
    </row>
    <row r="29" spans="1:12" outlineLevel="4" x14ac:dyDescent="0.2">
      <c r="A29" s="39">
        <v>4</v>
      </c>
      <c r="B29" s="51" t="s">
        <v>32</v>
      </c>
      <c r="C29" s="38"/>
      <c r="D29" s="38" t="s">
        <v>33</v>
      </c>
      <c r="E29" s="39" t="s">
        <v>34</v>
      </c>
      <c r="F29" s="58">
        <v>0.67</v>
      </c>
      <c r="G29" s="59">
        <v>2</v>
      </c>
      <c r="H29" s="59">
        <f>SUM($G$29:$G$29)</f>
        <v>2</v>
      </c>
      <c r="I29" s="64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40">
        <f>ROUND($H$29*$I$29,2)</f>
        <v>0</v>
      </c>
      <c r="K29" s="38"/>
      <c r="L29" s="38" t="str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Закупка подрядчик</v>
      </c>
    </row>
    <row r="30" spans="1:12" ht="13.5" customHeight="1" x14ac:dyDescent="0.2">
      <c r="A30" s="52"/>
      <c r="B30" s="94" t="s">
        <v>80</v>
      </c>
      <c r="C30" s="95"/>
      <c r="D30" s="95"/>
      <c r="E30" s="95"/>
      <c r="F30" s="95"/>
      <c r="G30" s="95"/>
      <c r="H30" s="95"/>
      <c r="I30" s="84"/>
      <c r="J30" s="41">
        <f>$J$9</f>
        <v>0</v>
      </c>
      <c r="K30" s="53"/>
      <c r="L30" s="53"/>
    </row>
    <row r="31" spans="1:12" ht="13.5" x14ac:dyDescent="0.2">
      <c r="A31" s="52"/>
      <c r="B31" s="96" t="s">
        <v>81</v>
      </c>
      <c r="C31" s="97"/>
      <c r="D31" s="97"/>
      <c r="E31" s="97"/>
      <c r="F31" s="97"/>
      <c r="G31" s="97"/>
      <c r="H31" s="97"/>
      <c r="I31" s="85"/>
      <c r="J31" s="41">
        <f>SUM($J$23,$J$19,$J$12)</f>
        <v>0</v>
      </c>
      <c r="K31" s="53"/>
      <c r="L31" s="53"/>
    </row>
    <row r="32" spans="1:12" ht="13.5" x14ac:dyDescent="0.2">
      <c r="A32" s="52"/>
      <c r="B32" s="96" t="s">
        <v>82</v>
      </c>
      <c r="C32" s="97"/>
      <c r="D32" s="97"/>
      <c r="E32" s="97"/>
      <c r="F32" s="97"/>
      <c r="G32" s="97"/>
      <c r="H32" s="97"/>
      <c r="I32" s="85"/>
      <c r="J32" s="91">
        <f>SUM($J$25,$J$21,$J$14)</f>
        <v>0</v>
      </c>
      <c r="K32" s="53"/>
      <c r="L32" s="53"/>
    </row>
    <row r="33" spans="1:12" ht="13.5" x14ac:dyDescent="0.2">
      <c r="A33" s="52"/>
      <c r="B33" s="96" t="s">
        <v>83</v>
      </c>
      <c r="C33" s="97"/>
      <c r="D33" s="97"/>
      <c r="E33" s="97"/>
      <c r="F33" s="97"/>
      <c r="G33" s="97"/>
      <c r="H33" s="97"/>
      <c r="I33" s="98"/>
      <c r="J33" s="93"/>
      <c r="K33" s="90"/>
      <c r="L33" s="53"/>
    </row>
    <row r="34" spans="1:12" x14ac:dyDescent="0.2">
      <c r="A34" s="54"/>
      <c r="B34" s="86" t="s">
        <v>42</v>
      </c>
      <c r="C34" s="86"/>
      <c r="D34" s="86"/>
      <c r="E34" s="86"/>
      <c r="F34" s="86"/>
      <c r="G34" s="86"/>
      <c r="H34" s="86"/>
      <c r="I34" s="87"/>
      <c r="J34" s="92"/>
      <c r="K34" s="86"/>
      <c r="L34" s="54"/>
    </row>
    <row r="35" spans="1:12" x14ac:dyDescent="0.2">
      <c r="B35" s="69"/>
      <c r="C35" s="69"/>
      <c r="D35" s="69"/>
      <c r="E35" s="69"/>
      <c r="F35" s="69"/>
      <c r="G35" s="69"/>
      <c r="H35" s="69"/>
      <c r="I35" s="70"/>
      <c r="J35" s="70"/>
      <c r="K35" s="69"/>
    </row>
    <row r="37" spans="1:12" x14ac:dyDescent="0.2">
      <c r="A37" s="42" t="s">
        <v>72</v>
      </c>
      <c r="B37" s="55"/>
      <c r="C37" s="43"/>
      <c r="D37" s="43"/>
      <c r="E37" s="43"/>
      <c r="F37" s="61"/>
      <c r="G37" s="44"/>
      <c r="H37" s="61"/>
      <c r="I37" s="61"/>
    </row>
    <row r="38" spans="1:12" ht="42" customHeight="1" x14ac:dyDescent="0.2">
      <c r="A38" s="71" t="s">
        <v>73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</row>
    <row r="39" spans="1:12" x14ac:dyDescent="0.2">
      <c r="A39" s="55" t="s">
        <v>74</v>
      </c>
      <c r="B39" s="55"/>
      <c r="C39" s="55"/>
      <c r="D39" s="55"/>
      <c r="E39" s="55"/>
      <c r="F39" s="56"/>
      <c r="G39" s="56"/>
      <c r="H39" s="56"/>
      <c r="I39" s="56"/>
    </row>
    <row r="40" spans="1:12" x14ac:dyDescent="0.2">
      <c r="A40" s="55" t="s">
        <v>75</v>
      </c>
      <c r="B40" s="55"/>
      <c r="C40" s="55"/>
      <c r="D40" s="55"/>
      <c r="E40" s="55"/>
      <c r="F40" s="56"/>
      <c r="G40" s="56"/>
      <c r="H40" s="56"/>
      <c r="I40" s="56"/>
    </row>
    <row r="41" spans="1:12" x14ac:dyDescent="0.2">
      <c r="A41" s="55" t="s">
        <v>76</v>
      </c>
      <c r="B41" s="55"/>
      <c r="C41" s="55"/>
      <c r="D41" s="55"/>
      <c r="E41" s="55"/>
      <c r="F41" s="56"/>
      <c r="G41" s="56"/>
      <c r="H41" s="56"/>
      <c r="I41" s="56"/>
    </row>
  </sheetData>
  <mergeCells count="22">
    <mergeCell ref="B3:K3"/>
    <mergeCell ref="B4:K4"/>
    <mergeCell ref="B2:K2"/>
    <mergeCell ref="G6:G7"/>
    <mergeCell ref="H6:H7"/>
    <mergeCell ref="I6:I7"/>
    <mergeCell ref="J6:J7"/>
    <mergeCell ref="K6:K7"/>
    <mergeCell ref="F6:F7"/>
    <mergeCell ref="B35:K35"/>
    <mergeCell ref="A38:L38"/>
    <mergeCell ref="A6:A7"/>
    <mergeCell ref="B6:B7"/>
    <mergeCell ref="C6:C7"/>
    <mergeCell ref="D6:D7"/>
    <mergeCell ref="E6:E7"/>
    <mergeCell ref="L6:L7"/>
    <mergeCell ref="B34:K34"/>
    <mergeCell ref="B30:I30"/>
    <mergeCell ref="B31:I31"/>
    <mergeCell ref="B32:I32"/>
    <mergeCell ref="B33:I33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8"/>
  <sheetViews>
    <sheetView workbookViewId="0">
      <pane ySplit="3" topLeftCell="A4" activePane="bottomLeft" state="frozen"/>
      <selection pane="bottomLeft" activeCell="D4" sqref="D4:D6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8" t="s">
        <v>43</v>
      </c>
      <c r="B1" s="88"/>
      <c r="C1" s="88"/>
      <c r="D1" s="88"/>
      <c r="E1" s="88"/>
      <c r="F1" s="88"/>
    </row>
    <row r="3" spans="1:6" ht="11.1" customHeight="1" x14ac:dyDescent="0.2">
      <c r="A3" s="8" t="s">
        <v>2</v>
      </c>
      <c r="B3" s="2" t="s">
        <v>5</v>
      </c>
      <c r="C3" s="2" t="s">
        <v>8</v>
      </c>
      <c r="D3" s="15" t="s">
        <v>9</v>
      </c>
      <c r="E3" s="15" t="s">
        <v>10</v>
      </c>
      <c r="F3" s="9" t="s">
        <v>11</v>
      </c>
    </row>
    <row r="4" spans="1:6" ht="11.1" customHeight="1" x14ac:dyDescent="0.2">
      <c r="A4" s="6" t="s">
        <v>21</v>
      </c>
      <c r="B4" s="3" t="s">
        <v>22</v>
      </c>
      <c r="C4" s="4">
        <v>35</v>
      </c>
      <c r="D4" s="16"/>
      <c r="E4" s="16">
        <f>ROUND(Р[[#This Row],[Количество]]*Р[[#This Row],[Цена за ед., руб]],2)</f>
        <v>0</v>
      </c>
      <c r="F4" s="7"/>
    </row>
    <row r="5" spans="1:6" ht="11.1" customHeight="1" x14ac:dyDescent="0.2">
      <c r="A5" s="6" t="s">
        <v>35</v>
      </c>
      <c r="B5" s="3" t="s">
        <v>22</v>
      </c>
      <c r="C5" s="4">
        <v>73</v>
      </c>
      <c r="D5" s="16"/>
      <c r="E5" s="16">
        <f>ROUND(Р[[#This Row],[Количество]]*Р[[#This Row],[Цена за ед., руб]],2)</f>
        <v>0</v>
      </c>
      <c r="F5" s="7"/>
    </row>
    <row r="6" spans="1:6" ht="11.1" customHeight="1" x14ac:dyDescent="0.2">
      <c r="A6" s="10" t="s">
        <v>38</v>
      </c>
      <c r="B6" s="11" t="s">
        <v>22</v>
      </c>
      <c r="C6" s="12">
        <v>3</v>
      </c>
      <c r="D6" s="16"/>
      <c r="E6" s="17">
        <f>ROUND(Р[[#This Row],[Количество]]*Р[[#This Row],[Цена за ед., руб]],2)</f>
        <v>0</v>
      </c>
      <c r="F6" s="14"/>
    </row>
    <row r="7" spans="1:6" ht="11.45" customHeight="1" x14ac:dyDescent="0.2">
      <c r="A7" s="10" t="s">
        <v>71</v>
      </c>
      <c r="B7" s="11"/>
      <c r="C7" s="13"/>
      <c r="D7" s="17"/>
      <c r="E7" s="17">
        <f>SUBTOTAL(109,Р[Сумма, руб])</f>
        <v>0</v>
      </c>
      <c r="F7" s="14"/>
    </row>
    <row r="8" spans="1:6" ht="11.45" customHeight="1" x14ac:dyDescent="0.2">
      <c r="D8" s="65" t="s">
        <v>77</v>
      </c>
      <c r="E8" s="66">
        <f>Р[[#Totals],[Сумма, руб]]-ЛСР!J31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3"/>
  <sheetViews>
    <sheetView workbookViewId="0">
      <pane ySplit="3" topLeftCell="A4" activePane="bottomLeft" state="frozen"/>
      <selection pane="bottomLeft" activeCell="G27" sqref="G27:G28"/>
    </sheetView>
  </sheetViews>
  <sheetFormatPr defaultColWidth="10.5" defaultRowHeight="11.45" customHeight="1" x14ac:dyDescent="0.2"/>
  <cols>
    <col min="1" max="1" width="51.6640625" style="20" customWidth="1"/>
    <col min="2" max="2" width="26" style="20" customWidth="1"/>
    <col min="3" max="3" width="28.5" style="20" customWidth="1"/>
    <col min="4" max="4" width="10.6640625" style="20" customWidth="1"/>
    <col min="5" max="5" width="14.6640625" style="20" customWidth="1"/>
    <col min="6" max="6" width="18.33203125" style="20" customWidth="1"/>
    <col min="7" max="7" width="17" style="20" customWidth="1"/>
    <col min="8" max="8" width="36.5" style="20" customWidth="1"/>
    <col min="9" max="9" width="23.33203125" style="20" customWidth="1"/>
    <col min="10" max="16384" width="10.5" style="21"/>
  </cols>
  <sheetData>
    <row r="1" spans="1:9" ht="11.1" customHeight="1" x14ac:dyDescent="0.2">
      <c r="A1" s="89" t="s">
        <v>44</v>
      </c>
      <c r="B1" s="89"/>
      <c r="C1" s="89"/>
      <c r="D1" s="89"/>
      <c r="E1" s="89"/>
      <c r="F1" s="89"/>
      <c r="G1" s="89"/>
      <c r="H1" s="89"/>
    </row>
    <row r="2" spans="1:9" ht="11.1" customHeight="1" x14ac:dyDescent="0.2"/>
    <row r="3" spans="1:9" ht="23.1" customHeight="1" x14ac:dyDescent="0.2">
      <c r="A3" s="8" t="s">
        <v>45</v>
      </c>
      <c r="B3" s="18" t="s">
        <v>46</v>
      </c>
      <c r="C3" s="9" t="s">
        <v>47</v>
      </c>
      <c r="D3" s="2" t="s">
        <v>5</v>
      </c>
      <c r="E3" s="2" t="s">
        <v>8</v>
      </c>
      <c r="F3" s="15" t="s">
        <v>9</v>
      </c>
      <c r="G3" s="15" t="s">
        <v>10</v>
      </c>
      <c r="H3" s="2" t="s">
        <v>48</v>
      </c>
      <c r="I3" s="9" t="s">
        <v>49</v>
      </c>
    </row>
    <row r="4" spans="1:9" ht="23.1" customHeight="1" x14ac:dyDescent="0.2">
      <c r="A4" s="22" t="s">
        <v>25</v>
      </c>
      <c r="B4" s="5"/>
      <c r="C4" s="5" t="s">
        <v>39</v>
      </c>
      <c r="D4" s="3" t="s">
        <v>22</v>
      </c>
      <c r="E4" s="4">
        <v>1</v>
      </c>
      <c r="F4" s="16"/>
      <c r="G4" s="16">
        <f>ROUND(М[[#This Row],[Количество]]*М[[#This Row],[Цена за ед., руб]],2)</f>
        <v>0</v>
      </c>
      <c r="H4" s="5"/>
      <c r="I4" s="7" t="s">
        <v>50</v>
      </c>
    </row>
    <row r="5" spans="1:9" ht="23.1" customHeight="1" x14ac:dyDescent="0.2">
      <c r="A5" s="22" t="s">
        <v>25</v>
      </c>
      <c r="B5" s="5"/>
      <c r="C5" s="5" t="s">
        <v>40</v>
      </c>
      <c r="D5" s="3" t="s">
        <v>22</v>
      </c>
      <c r="E5" s="4">
        <v>1</v>
      </c>
      <c r="F5" s="16"/>
      <c r="G5" s="16">
        <f>ROUND(М[[#This Row],[Количество]]*М[[#This Row],[Цена за ед., руб]],2)</f>
        <v>0</v>
      </c>
      <c r="H5" s="5"/>
      <c r="I5" s="7" t="s">
        <v>50</v>
      </c>
    </row>
    <row r="6" spans="1:9" ht="23.1" customHeight="1" x14ac:dyDescent="0.2">
      <c r="A6" s="22" t="s">
        <v>25</v>
      </c>
      <c r="B6" s="5"/>
      <c r="C6" s="5" t="s">
        <v>41</v>
      </c>
      <c r="D6" s="3" t="s">
        <v>22</v>
      </c>
      <c r="E6" s="4">
        <v>1</v>
      </c>
      <c r="F6" s="16"/>
      <c r="G6" s="16">
        <f>ROUND(М[[#This Row],[Количество]]*М[[#This Row],[Цена за ед., руб]],2)</f>
        <v>0</v>
      </c>
      <c r="H6" s="5"/>
      <c r="I6" s="7" t="s">
        <v>50</v>
      </c>
    </row>
    <row r="7" spans="1:9" ht="23.1" customHeight="1" x14ac:dyDescent="0.2">
      <c r="A7" s="22" t="s">
        <v>25</v>
      </c>
      <c r="B7" s="5"/>
      <c r="C7" s="5" t="s">
        <v>26</v>
      </c>
      <c r="D7" s="3" t="s">
        <v>22</v>
      </c>
      <c r="E7" s="4">
        <v>1</v>
      </c>
      <c r="F7" s="16"/>
      <c r="G7" s="16">
        <f>ROUND(М[[#This Row],[Количество]]*М[[#This Row],[Цена за ед., руб]],2)</f>
        <v>0</v>
      </c>
      <c r="H7" s="5"/>
      <c r="I7" s="7" t="s">
        <v>50</v>
      </c>
    </row>
    <row r="8" spans="1:9" ht="23.1" customHeight="1" x14ac:dyDescent="0.2">
      <c r="A8" s="22" t="s">
        <v>25</v>
      </c>
      <c r="B8" s="5"/>
      <c r="C8" s="5" t="s">
        <v>28</v>
      </c>
      <c r="D8" s="3" t="s">
        <v>22</v>
      </c>
      <c r="E8" s="4">
        <v>18</v>
      </c>
      <c r="F8" s="16"/>
      <c r="G8" s="16">
        <f>ROUND(М[[#This Row],[Количество]]*М[[#This Row],[Цена за ед., руб]],2)</f>
        <v>0</v>
      </c>
      <c r="H8" s="5"/>
      <c r="I8" s="7" t="s">
        <v>50</v>
      </c>
    </row>
    <row r="9" spans="1:9" ht="23.1" customHeight="1" x14ac:dyDescent="0.2">
      <c r="A9" s="22" t="s">
        <v>25</v>
      </c>
      <c r="B9" s="5"/>
      <c r="C9" s="5" t="s">
        <v>30</v>
      </c>
      <c r="D9" s="3" t="s">
        <v>22</v>
      </c>
      <c r="E9" s="4">
        <v>16</v>
      </c>
      <c r="F9" s="16"/>
      <c r="G9" s="16">
        <f>ROUND(М[[#This Row],[Количество]]*М[[#This Row],[Цена за ед., руб]],2)</f>
        <v>0</v>
      </c>
      <c r="H9" s="5"/>
      <c r="I9" s="7" t="s">
        <v>50</v>
      </c>
    </row>
    <row r="10" spans="1:9" ht="23.1" customHeight="1" x14ac:dyDescent="0.2">
      <c r="A10" s="22" t="s">
        <v>36</v>
      </c>
      <c r="B10" s="5"/>
      <c r="C10" s="5" t="s">
        <v>37</v>
      </c>
      <c r="D10" s="3" t="s">
        <v>22</v>
      </c>
      <c r="E10" s="4">
        <v>73</v>
      </c>
      <c r="F10" s="16"/>
      <c r="G10" s="16">
        <f>ROUND(М[[#This Row],[Количество]]*М[[#This Row],[Цена за ед., руб]],2)</f>
        <v>0</v>
      </c>
      <c r="H10" s="5"/>
      <c r="I10" s="7" t="s">
        <v>50</v>
      </c>
    </row>
    <row r="11" spans="1:9" ht="11.1" customHeight="1" x14ac:dyDescent="0.2">
      <c r="A11" s="23" t="s">
        <v>32</v>
      </c>
      <c r="B11" s="19"/>
      <c r="C11" s="19" t="s">
        <v>33</v>
      </c>
      <c r="D11" s="11" t="s">
        <v>34</v>
      </c>
      <c r="E11" s="12">
        <v>37</v>
      </c>
      <c r="F11" s="16"/>
      <c r="G11" s="17">
        <f>ROUND(М[[#This Row],[Количество]]*М[[#This Row],[Цена за ед., руб]],2)</f>
        <v>0</v>
      </c>
      <c r="H11" s="19"/>
      <c r="I11" s="14" t="s">
        <v>50</v>
      </c>
    </row>
    <row r="12" spans="1:9" ht="11.45" customHeight="1" x14ac:dyDescent="0.2">
      <c r="A12" s="23" t="s">
        <v>71</v>
      </c>
      <c r="B12" s="19"/>
      <c r="C12" s="19"/>
      <c r="D12" s="11"/>
      <c r="E12" s="13"/>
      <c r="F12" s="17"/>
      <c r="G12" s="17">
        <f>SUBTOTAL(109,М[Сумма, руб])</f>
        <v>0</v>
      </c>
      <c r="H12" s="19"/>
      <c r="I12" s="14"/>
    </row>
    <row r="13" spans="1:9" ht="11.45" customHeight="1" x14ac:dyDescent="0.2">
      <c r="F13" s="67" t="s">
        <v>77</v>
      </c>
      <c r="G13" s="68">
        <f>М[[#Totals],[Сумма, руб]]-ЛСР!J32</f>
        <v>0</v>
      </c>
    </row>
  </sheetData>
  <mergeCells count="1">
    <mergeCell ref="A1:H1"/>
  </mergeCells>
  <conditionalFormatting sqref="C1:C1048576">
    <cfRule type="duplicateValues" dxfId="0" priority="1"/>
  </conditionalFormatting>
  <dataValidations count="1">
    <dataValidation type="list" errorStyle="information" allowBlank="1" showInputMessage="1" showErrorMessage="1" sqref="I3:I11" xr:uid="{C39BA7F4-A2E9-400D-BBBD-EEEF6A14F13A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10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51</v>
      </c>
      <c r="B1" s="1" t="s">
        <v>52</v>
      </c>
    </row>
    <row r="2" spans="1:2" ht="11.1" customHeight="1" x14ac:dyDescent="0.2">
      <c r="A2" s="1" t="s">
        <v>53</v>
      </c>
      <c r="B2" s="1" t="s">
        <v>54</v>
      </c>
    </row>
    <row r="3" spans="1:2" ht="11.1" customHeight="1" x14ac:dyDescent="0.2">
      <c r="A3" s="1" t="s">
        <v>55</v>
      </c>
      <c r="B3" s="1" t="s">
        <v>56</v>
      </c>
    </row>
    <row r="4" spans="1:2" ht="11.1" customHeight="1" x14ac:dyDescent="0.2">
      <c r="A4" s="1" t="s">
        <v>57</v>
      </c>
      <c r="B4" s="1" t="s">
        <v>58</v>
      </c>
    </row>
    <row r="5" spans="1:2" ht="11.1" customHeight="1" x14ac:dyDescent="0.2">
      <c r="A5" s="1" t="s">
        <v>59</v>
      </c>
      <c r="B5" s="1" t="s">
        <v>60</v>
      </c>
    </row>
    <row r="6" spans="1:2" ht="11.1" customHeight="1" x14ac:dyDescent="0.2">
      <c r="A6" s="1" t="s">
        <v>61</v>
      </c>
      <c r="B6" s="1" t="s">
        <v>62</v>
      </c>
    </row>
    <row r="7" spans="1:2" ht="11.1" customHeight="1" x14ac:dyDescent="0.2">
      <c r="A7" s="1" t="s">
        <v>63</v>
      </c>
      <c r="B7" s="1" t="s">
        <v>64</v>
      </c>
    </row>
    <row r="8" spans="1:2" ht="11.1" customHeight="1" x14ac:dyDescent="0.2">
      <c r="A8" s="1" t="s">
        <v>65</v>
      </c>
      <c r="B8" s="1" t="s">
        <v>66</v>
      </c>
    </row>
    <row r="9" spans="1:2" ht="11.1" customHeight="1" x14ac:dyDescent="0.2">
      <c r="A9" s="1" t="s">
        <v>67</v>
      </c>
      <c r="B9" s="1" t="s">
        <v>68</v>
      </c>
    </row>
    <row r="10" spans="1:2" ht="11.1" customHeight="1" x14ac:dyDescent="0.2">
      <c r="A10" s="1" t="s">
        <v>69</v>
      </c>
      <c r="B10" s="1" t="s">
        <v>70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2026-05-18T06:11:46Z</dcterms:modified>
</cp:coreProperties>
</file>